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s\Desktop\New folder\"/>
    </mc:Choice>
  </mc:AlternateContent>
  <bookViews>
    <workbookView xWindow="0" yWindow="0" windowWidth="20490" windowHeight="7530" activeTab="1"/>
  </bookViews>
  <sheets>
    <sheet name="Elite" sheetId="8" r:id="rId1"/>
    <sheet name="Juniori" sheetId="7" r:id="rId2"/>
    <sheet name="Master" sheetId="6" r:id="rId3"/>
    <sheet name="Rekreativci" sheetId="5" r:id="rId4"/>
    <sheet name="Zene" sheetId="10" r:id="rId5"/>
    <sheet name="Klubovi" sheetId="11" r:id="rId6"/>
  </sheets>
  <definedNames>
    <definedName name="_xlnm._FilterDatabase" localSheetId="0" hidden="1">Elite!$B$3:$O$17</definedName>
    <definedName name="_xlnm._FilterDatabase" localSheetId="1" hidden="1">Juniori!$B$3:$O$16</definedName>
    <definedName name="_xlnm._FilterDatabase" localSheetId="5" hidden="1">Klubovi!$B$3:$O$17</definedName>
    <definedName name="_xlnm._FilterDatabase" localSheetId="2" hidden="1">Master!$B$3:$O$17</definedName>
    <definedName name="_xlnm._FilterDatabase" localSheetId="3" hidden="1">Rekreativci!$B$3:$O$17</definedName>
    <definedName name="_xlnm._FilterDatabase" localSheetId="4" hidden="1">Zene!$B$3:$O$17</definedName>
  </definedNames>
  <calcPr calcId="162913"/>
</workbook>
</file>

<file path=xl/calcChain.xml><?xml version="1.0" encoding="utf-8"?>
<calcChain xmlns="http://schemas.openxmlformats.org/spreadsheetml/2006/main">
  <c r="M4" i="11" l="1"/>
  <c r="N4" i="11"/>
  <c r="L4" i="11"/>
  <c r="K4" i="11"/>
  <c r="J4" i="11"/>
  <c r="I4" i="11"/>
  <c r="H4" i="11"/>
  <c r="G4" i="11"/>
  <c r="F4" i="11"/>
  <c r="E4" i="11"/>
  <c r="D4" i="11"/>
  <c r="C4" i="11"/>
  <c r="C3" i="11"/>
  <c r="D3" i="11"/>
  <c r="E3" i="11"/>
  <c r="F3" i="11"/>
  <c r="G3" i="11"/>
  <c r="H3" i="11"/>
  <c r="N3" i="11"/>
  <c r="M3" i="11"/>
  <c r="L3" i="11"/>
  <c r="K3" i="11"/>
  <c r="J3" i="11"/>
  <c r="I3" i="11"/>
  <c r="P4" i="11" l="1"/>
  <c r="P3" i="11"/>
  <c r="P17" i="11" l="1"/>
  <c r="P16" i="11"/>
  <c r="P15" i="11"/>
  <c r="P14" i="11"/>
  <c r="P13" i="11"/>
  <c r="P12" i="11"/>
  <c r="P11" i="11"/>
  <c r="P10" i="11"/>
  <c r="P9" i="11"/>
  <c r="P8" i="11"/>
  <c r="P7" i="11"/>
  <c r="P5" i="11"/>
  <c r="P6" i="11"/>
  <c r="O4" i="7"/>
  <c r="P6" i="7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3" i="10"/>
  <c r="P4" i="10"/>
  <c r="P9" i="7"/>
  <c r="P8" i="7"/>
  <c r="P7" i="7"/>
  <c r="O7" i="7"/>
  <c r="O5" i="7"/>
  <c r="O3" i="7"/>
  <c r="O16" i="8"/>
  <c r="O15" i="8"/>
  <c r="O14" i="8"/>
  <c r="O13" i="8"/>
  <c r="O12" i="8"/>
  <c r="O11" i="8"/>
  <c r="O10" i="8"/>
  <c r="O9" i="8"/>
  <c r="O8" i="8"/>
  <c r="O7" i="8"/>
  <c r="O5" i="8"/>
  <c r="O6" i="8"/>
  <c r="O4" i="8"/>
  <c r="O3" i="8"/>
  <c r="P20" i="5" l="1"/>
  <c r="P28" i="5" l="1"/>
  <c r="P27" i="5"/>
  <c r="P26" i="5"/>
  <c r="P13" i="5"/>
  <c r="P25" i="5"/>
  <c r="P24" i="5"/>
  <c r="P19" i="5"/>
  <c r="P9" i="5"/>
  <c r="P15" i="5"/>
  <c r="P8" i="5"/>
  <c r="P3" i="8"/>
  <c r="P5" i="7" l="1"/>
  <c r="P4" i="7"/>
  <c r="P3" i="7"/>
  <c r="P17" i="8"/>
  <c r="P13" i="8"/>
  <c r="P11" i="8"/>
  <c r="P15" i="8"/>
  <c r="P16" i="8"/>
  <c r="P10" i="8"/>
  <c r="P9" i="8"/>
  <c r="P14" i="8"/>
  <c r="P12" i="8"/>
  <c r="P7" i="8"/>
  <c r="P8" i="8"/>
  <c r="P4" i="8"/>
  <c r="P6" i="8"/>
  <c r="P5" i="8"/>
  <c r="P16" i="7"/>
  <c r="P15" i="7"/>
  <c r="P14" i="7"/>
  <c r="P13" i="7"/>
  <c r="P12" i="7"/>
  <c r="P11" i="7"/>
  <c r="P10" i="7"/>
  <c r="P17" i="6"/>
  <c r="P16" i="6"/>
  <c r="P15" i="6"/>
  <c r="P14" i="6"/>
  <c r="P13" i="6"/>
  <c r="P12" i="6"/>
  <c r="P11" i="6"/>
  <c r="P10" i="6"/>
  <c r="P9" i="6"/>
  <c r="P4" i="6"/>
  <c r="P5" i="6"/>
  <c r="P8" i="6"/>
  <c r="P7" i="6"/>
  <c r="P6" i="6"/>
  <c r="P3" i="6"/>
  <c r="P17" i="5"/>
  <c r="P10" i="5"/>
  <c r="P12" i="5"/>
  <c r="P11" i="5"/>
  <c r="P22" i="5"/>
  <c r="P23" i="5"/>
  <c r="P18" i="5"/>
  <c r="P5" i="5"/>
  <c r="P14" i="5"/>
  <c r="P21" i="5"/>
  <c r="P4" i="5"/>
  <c r="P6" i="5"/>
  <c r="P3" i="5"/>
  <c r="P16" i="5"/>
  <c r="P7" i="5"/>
</calcChain>
</file>

<file path=xl/sharedStrings.xml><?xml version="1.0" encoding="utf-8"?>
<sst xmlns="http://schemas.openxmlformats.org/spreadsheetml/2006/main" count="195" uniqueCount="75">
  <si>
    <t>Kranjska Gora</t>
  </si>
  <si>
    <t>Losinj</t>
  </si>
  <si>
    <t>Sarajevo</t>
  </si>
  <si>
    <t>Sorca</t>
  </si>
  <si>
    <t>kval.</t>
  </si>
  <si>
    <t>final</t>
  </si>
  <si>
    <t>Berislav Topol</t>
  </si>
  <si>
    <t xml:space="preserve">Luka Simunac </t>
  </si>
  <si>
    <t>Nikola Klacinski</t>
  </si>
  <si>
    <t>Frano Liovic</t>
  </si>
  <si>
    <t>Edin Pasic</t>
  </si>
  <si>
    <t>Mislav Bukovski</t>
  </si>
  <si>
    <t>Maks Tucman</t>
  </si>
  <si>
    <t>Zvonimir Josip Grgic</t>
  </si>
  <si>
    <t>Antonio Holjevac</t>
  </si>
  <si>
    <t>Ime i prezime</t>
  </si>
  <si>
    <t>Ukupno bodova</t>
  </si>
  <si>
    <t>Ukupni poredak</t>
  </si>
  <si>
    <t>Bodovi umanjeni za lošiju utrku</t>
  </si>
  <si>
    <t>Lovro Dekovic</t>
  </si>
  <si>
    <t>Ivanscica DP</t>
  </si>
  <si>
    <t>Borna Antić</t>
  </si>
  <si>
    <t>Maribor</t>
  </si>
  <si>
    <t>Ivan Bašić</t>
  </si>
  <si>
    <t>Noa Radolović</t>
  </si>
  <si>
    <t>Robert Kišak</t>
  </si>
  <si>
    <t>Tibor Pfarrer</t>
  </si>
  <si>
    <t>Tin Gracin</t>
  </si>
  <si>
    <t>Roko Hrvoj</t>
  </si>
  <si>
    <t>Luka Španjol</t>
  </si>
  <si>
    <t>Tomislav Lončar</t>
  </si>
  <si>
    <t>Marko Menalo</t>
  </si>
  <si>
    <t>David Petrović</t>
  </si>
  <si>
    <t>Nikola Lehkec</t>
  </si>
  <si>
    <t>Marin Pecorari</t>
  </si>
  <si>
    <t>Nevio Krček</t>
  </si>
  <si>
    <t>Ivan Dolšak</t>
  </si>
  <si>
    <t>Edi Barbalić</t>
  </si>
  <si>
    <t>Matija Sobo</t>
  </si>
  <si>
    <t>Deni Floričić</t>
  </si>
  <si>
    <t>Sebastijan Šajina</t>
  </si>
  <si>
    <t>Luka Radanović</t>
  </si>
  <si>
    <t>Abel Kurelović</t>
  </si>
  <si>
    <t>Dominik Rusac</t>
  </si>
  <si>
    <t>Franjo Hukman</t>
  </si>
  <si>
    <t>Mateo Milnović</t>
  </si>
  <si>
    <t>Etore Ružić</t>
  </si>
  <si>
    <t>Luka Prkačin</t>
  </si>
  <si>
    <t>Matko Vlaić</t>
  </si>
  <si>
    <t>Hrvoje Marjanović</t>
  </si>
  <si>
    <t>Lovel Matijaš</t>
  </si>
  <si>
    <t>Marko Puklin</t>
  </si>
  <si>
    <t>Davor Vusić</t>
  </si>
  <si>
    <t>Jasmin Habula</t>
  </si>
  <si>
    <t>Michael Koranić</t>
  </si>
  <si>
    <t>Igor Mijatović</t>
  </si>
  <si>
    <t>Martin Šoštar</t>
  </si>
  <si>
    <t>Filip Vunjak</t>
  </si>
  <si>
    <t>Dario Kanjir</t>
  </si>
  <si>
    <t>Josip Težak</t>
  </si>
  <si>
    <t>Martin Pocedulić</t>
  </si>
  <si>
    <t xml:space="preserve"> </t>
  </si>
  <si>
    <t>Martin Jurman</t>
  </si>
  <si>
    <t>Roko Kovačić</t>
  </si>
  <si>
    <t>Domagoj Marjanovic</t>
  </si>
  <si>
    <t>Dubravka Druzeta</t>
  </si>
  <si>
    <t>Spela Horvat</t>
  </si>
  <si>
    <t>Tea Marković</t>
  </si>
  <si>
    <t>Tim Cotić</t>
  </si>
  <si>
    <t>TNT Pazin</t>
  </si>
  <si>
    <t>KKJ WD40</t>
  </si>
  <si>
    <t>BK Stina</t>
  </si>
  <si>
    <t>BK Veli Vrh</t>
  </si>
  <si>
    <t>GBK Tuškanac</t>
  </si>
  <si>
    <t>BK Opušteno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</si>
</sst>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3" xfId="0" applyFill="1" applyBorder="1"/>
    <xf numFmtId="0" fontId="0" fillId="2" borderId="3" xfId="0" applyFill="1" applyBorder="1"/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3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7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8" borderId="3" xfId="0" applyFill="1" applyBorder="1"/>
    <xf numFmtId="0" fontId="0" fillId="6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10" borderId="3" xfId="0" applyFont="1" applyFill="1" applyBorder="1" applyAlignment="1">
      <alignment horizontal="center"/>
    </xf>
    <xf numFmtId="0" fontId="0" fillId="11" borderId="1" xfId="0" applyFill="1" applyBorder="1"/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7"/>
  <sheetViews>
    <sheetView workbookViewId="0">
      <selection activeCell="P7" sqref="P7"/>
    </sheetView>
  </sheetViews>
  <sheetFormatPr defaultRowHeight="15" x14ac:dyDescent="0.25"/>
  <cols>
    <col min="1" max="1" width="8.7109375" customWidth="1"/>
    <col min="2" max="2" width="18" customWidth="1"/>
    <col min="3" max="3" width="7.7109375" customWidth="1"/>
    <col min="4" max="4" width="7.42578125" customWidth="1"/>
    <col min="5" max="5" width="7.5703125" customWidth="1"/>
    <col min="6" max="6" width="7" customWidth="1"/>
    <col min="7" max="8" width="6.28515625" customWidth="1"/>
    <col min="9" max="9" width="6.85546875" customWidth="1"/>
    <col min="10" max="10" width="5.85546875" customWidth="1"/>
    <col min="11" max="11" width="6" customWidth="1"/>
    <col min="12" max="12" width="5.7109375" customWidth="1"/>
    <col min="13" max="13" width="5.85546875" customWidth="1"/>
    <col min="14" max="14" width="5.7109375" customWidth="1"/>
    <col min="15" max="15" width="16.7109375" customWidth="1"/>
  </cols>
  <sheetData>
    <row r="1" spans="1:16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6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5"/>
      <c r="P2" s="35"/>
    </row>
    <row r="3" spans="1:16" ht="15.75" thickTop="1" x14ac:dyDescent="0.25">
      <c r="A3" s="14">
        <v>1</v>
      </c>
      <c r="B3" s="9" t="s">
        <v>6</v>
      </c>
      <c r="C3" s="4">
        <v>22</v>
      </c>
      <c r="D3" s="4">
        <v>200</v>
      </c>
      <c r="E3" s="3">
        <v>50</v>
      </c>
      <c r="F3" s="3">
        <v>200</v>
      </c>
      <c r="G3" s="4">
        <v>50</v>
      </c>
      <c r="H3" s="4">
        <v>200</v>
      </c>
      <c r="I3" s="3">
        <v>25</v>
      </c>
      <c r="J3" s="3">
        <v>140</v>
      </c>
      <c r="K3" s="4">
        <v>50</v>
      </c>
      <c r="L3" s="4">
        <v>200</v>
      </c>
      <c r="M3" s="3">
        <v>50</v>
      </c>
      <c r="N3" s="3">
        <v>200</v>
      </c>
      <c r="O3" s="7">
        <f>SUM(N3+M3+L3+K3+H3+G3+F3+E3+D3+C3)</f>
        <v>1222</v>
      </c>
      <c r="P3" s="13">
        <f t="shared" ref="P3:P17" si="0">SUM(C3:N3)</f>
        <v>1387</v>
      </c>
    </row>
    <row r="4" spans="1:16" x14ac:dyDescent="0.25">
      <c r="A4" s="10">
        <v>2</v>
      </c>
      <c r="B4" s="11" t="s">
        <v>11</v>
      </c>
      <c r="C4" s="1">
        <v>30</v>
      </c>
      <c r="D4" s="1">
        <v>125</v>
      </c>
      <c r="E4" s="2">
        <v>30</v>
      </c>
      <c r="F4" s="2">
        <v>125</v>
      </c>
      <c r="G4" s="1">
        <v>22</v>
      </c>
      <c r="H4" s="1">
        <v>110</v>
      </c>
      <c r="I4" s="2">
        <v>40</v>
      </c>
      <c r="J4" s="2">
        <v>200</v>
      </c>
      <c r="K4" s="1">
        <v>40</v>
      </c>
      <c r="L4" s="1">
        <v>110</v>
      </c>
      <c r="M4" s="2">
        <v>25</v>
      </c>
      <c r="N4" s="2">
        <v>160</v>
      </c>
      <c r="O4" s="8">
        <f>SUM(N4+M4+L4+K4+J4+I4+F4+E4+D4+C4)</f>
        <v>885</v>
      </c>
      <c r="P4" s="12">
        <f t="shared" si="0"/>
        <v>1017</v>
      </c>
    </row>
    <row r="5" spans="1:16" x14ac:dyDescent="0.25">
      <c r="A5" s="10">
        <v>3</v>
      </c>
      <c r="B5" s="11" t="s">
        <v>9</v>
      </c>
      <c r="C5" s="1">
        <v>50</v>
      </c>
      <c r="D5" s="1">
        <v>160</v>
      </c>
      <c r="E5" s="2">
        <v>22</v>
      </c>
      <c r="F5" s="2">
        <v>110</v>
      </c>
      <c r="G5" s="1">
        <v>30</v>
      </c>
      <c r="H5" s="1">
        <v>160</v>
      </c>
      <c r="I5" s="2">
        <v>50</v>
      </c>
      <c r="J5" s="2">
        <v>125</v>
      </c>
      <c r="K5" s="1">
        <v>0</v>
      </c>
      <c r="L5" s="1">
        <v>0</v>
      </c>
      <c r="M5" s="2">
        <v>30</v>
      </c>
      <c r="N5" s="2">
        <v>140</v>
      </c>
      <c r="O5" s="8">
        <f>SUM(N5+M5+J5+I5+H5+G5+F5+E5+D5+C5)</f>
        <v>877</v>
      </c>
      <c r="P5" s="22">
        <f t="shared" si="0"/>
        <v>877</v>
      </c>
    </row>
    <row r="6" spans="1:16" x14ac:dyDescent="0.25">
      <c r="A6" s="10">
        <v>4</v>
      </c>
      <c r="B6" s="11" t="s">
        <v>10</v>
      </c>
      <c r="C6" s="1">
        <v>15</v>
      </c>
      <c r="D6" s="1">
        <v>140</v>
      </c>
      <c r="E6" s="2">
        <v>25</v>
      </c>
      <c r="F6" s="2">
        <v>160</v>
      </c>
      <c r="G6" s="1">
        <v>20</v>
      </c>
      <c r="H6" s="1">
        <v>85</v>
      </c>
      <c r="I6" s="2">
        <v>20</v>
      </c>
      <c r="J6" s="2">
        <v>95</v>
      </c>
      <c r="K6" s="1">
        <v>17</v>
      </c>
      <c r="L6" s="1">
        <v>160</v>
      </c>
      <c r="M6" s="2">
        <v>40</v>
      </c>
      <c r="N6" s="2">
        <v>110</v>
      </c>
      <c r="O6" s="8">
        <f>SUM(N6+M6+L6+K6+J6+I6+F6+E6+D6+C6)</f>
        <v>782</v>
      </c>
      <c r="P6" s="21">
        <f t="shared" si="0"/>
        <v>887</v>
      </c>
    </row>
    <row r="7" spans="1:16" x14ac:dyDescent="0.25">
      <c r="A7" s="10">
        <v>5</v>
      </c>
      <c r="B7" s="11" t="s">
        <v>12</v>
      </c>
      <c r="C7" s="1">
        <v>20</v>
      </c>
      <c r="D7" s="1">
        <v>85</v>
      </c>
      <c r="E7" s="2">
        <v>20</v>
      </c>
      <c r="F7" s="2">
        <v>95</v>
      </c>
      <c r="G7" s="1">
        <v>18</v>
      </c>
      <c r="H7" s="1">
        <v>95</v>
      </c>
      <c r="I7" s="2">
        <v>18</v>
      </c>
      <c r="J7" s="2">
        <v>90</v>
      </c>
      <c r="K7" s="1">
        <v>30</v>
      </c>
      <c r="L7" s="1">
        <v>125</v>
      </c>
      <c r="M7" s="2">
        <v>22</v>
      </c>
      <c r="N7" s="2">
        <v>125</v>
      </c>
      <c r="O7" s="8">
        <f>SUM(N7+M7+L7+K7+J7+I7+H7+G7+F7+E7)</f>
        <v>638</v>
      </c>
      <c r="P7" s="31">
        <f t="shared" si="0"/>
        <v>743</v>
      </c>
    </row>
    <row r="8" spans="1:16" x14ac:dyDescent="0.25">
      <c r="A8" s="10">
        <v>6</v>
      </c>
      <c r="B8" s="11" t="s">
        <v>14</v>
      </c>
      <c r="C8" s="1">
        <v>18</v>
      </c>
      <c r="D8" s="1">
        <v>95</v>
      </c>
      <c r="E8" s="2">
        <v>40</v>
      </c>
      <c r="F8" s="2">
        <v>140</v>
      </c>
      <c r="G8" s="1">
        <v>25</v>
      </c>
      <c r="H8" s="1">
        <v>140</v>
      </c>
      <c r="I8" s="2">
        <v>22</v>
      </c>
      <c r="J8" s="2">
        <v>110</v>
      </c>
      <c r="K8" s="1">
        <v>0</v>
      </c>
      <c r="L8" s="1">
        <v>0</v>
      </c>
      <c r="M8" s="2">
        <v>0</v>
      </c>
      <c r="N8" s="2">
        <v>0</v>
      </c>
      <c r="O8" s="8">
        <f>SUM(J8+I8+H8+G8+F8+E8+D8+C8)</f>
        <v>590</v>
      </c>
      <c r="P8" s="12">
        <f t="shared" si="0"/>
        <v>590</v>
      </c>
    </row>
    <row r="9" spans="1:16" x14ac:dyDescent="0.25">
      <c r="A9" s="10">
        <v>7</v>
      </c>
      <c r="B9" s="11" t="s">
        <v>21</v>
      </c>
      <c r="C9" s="1">
        <v>0</v>
      </c>
      <c r="D9" s="1">
        <v>0</v>
      </c>
      <c r="E9" s="2">
        <v>18</v>
      </c>
      <c r="F9" s="2">
        <v>90</v>
      </c>
      <c r="G9" s="1">
        <v>16</v>
      </c>
      <c r="H9" s="1">
        <v>90</v>
      </c>
      <c r="I9" s="2">
        <v>17</v>
      </c>
      <c r="J9" s="2">
        <v>85</v>
      </c>
      <c r="K9" s="1">
        <v>22</v>
      </c>
      <c r="L9" s="1">
        <v>95</v>
      </c>
      <c r="M9" s="2">
        <v>0</v>
      </c>
      <c r="N9" s="2">
        <v>0</v>
      </c>
      <c r="O9" s="8">
        <f>SUM(L9+K9+J9+I9+H9+G9+F9+E9)</f>
        <v>433</v>
      </c>
      <c r="P9" s="22">
        <f t="shared" si="0"/>
        <v>433</v>
      </c>
    </row>
    <row r="10" spans="1:16" x14ac:dyDescent="0.25">
      <c r="A10" s="10">
        <v>8</v>
      </c>
      <c r="B10" s="11" t="s">
        <v>13</v>
      </c>
      <c r="C10" s="1">
        <v>17</v>
      </c>
      <c r="D10" s="1">
        <v>80</v>
      </c>
      <c r="E10" s="2">
        <v>0</v>
      </c>
      <c r="F10" s="2">
        <v>0</v>
      </c>
      <c r="G10" s="1">
        <v>15</v>
      </c>
      <c r="H10" s="1">
        <v>80</v>
      </c>
      <c r="I10" s="2">
        <v>15</v>
      </c>
      <c r="J10" s="2">
        <v>75</v>
      </c>
      <c r="K10" s="1">
        <v>18</v>
      </c>
      <c r="L10" s="1">
        <v>85</v>
      </c>
      <c r="M10" s="2">
        <v>0</v>
      </c>
      <c r="N10" s="2">
        <v>0</v>
      </c>
      <c r="O10" s="8">
        <f>SUM(L10+K10+J10+I10+H10+G10+D10+C10)</f>
        <v>385</v>
      </c>
      <c r="P10" s="22">
        <f t="shared" si="0"/>
        <v>385</v>
      </c>
    </row>
    <row r="11" spans="1:16" x14ac:dyDescent="0.25">
      <c r="A11" s="10">
        <v>9</v>
      </c>
      <c r="B11" s="11" t="s">
        <v>62</v>
      </c>
      <c r="C11" s="1">
        <v>0</v>
      </c>
      <c r="D11" s="1">
        <v>0</v>
      </c>
      <c r="E11" s="2">
        <v>0</v>
      </c>
      <c r="F11" s="2">
        <v>0</v>
      </c>
      <c r="G11" s="1">
        <v>0</v>
      </c>
      <c r="H11" s="1">
        <v>0</v>
      </c>
      <c r="I11" s="2">
        <v>30</v>
      </c>
      <c r="J11" s="2">
        <v>160</v>
      </c>
      <c r="K11" s="1">
        <v>25</v>
      </c>
      <c r="L11" s="1">
        <v>140</v>
      </c>
      <c r="M11" s="2">
        <v>0</v>
      </c>
      <c r="N11" s="2">
        <v>0</v>
      </c>
      <c r="O11" s="8">
        <f>SUM(L11+K11+J11+I11)</f>
        <v>355</v>
      </c>
      <c r="P11" s="21">
        <f t="shared" si="0"/>
        <v>355</v>
      </c>
    </row>
    <row r="12" spans="1:16" x14ac:dyDescent="0.25">
      <c r="A12" s="10">
        <v>10</v>
      </c>
      <c r="B12" s="11" t="s">
        <v>8</v>
      </c>
      <c r="C12" s="1">
        <v>40</v>
      </c>
      <c r="D12" s="1">
        <v>110</v>
      </c>
      <c r="E12" s="2">
        <v>0</v>
      </c>
      <c r="F12" s="2">
        <v>0</v>
      </c>
      <c r="G12" s="1">
        <v>40</v>
      </c>
      <c r="H12" s="1">
        <v>125</v>
      </c>
      <c r="I12" s="2">
        <v>0</v>
      </c>
      <c r="J12" s="2">
        <v>0</v>
      </c>
      <c r="K12" s="1">
        <v>0</v>
      </c>
      <c r="L12" s="1">
        <v>0</v>
      </c>
      <c r="M12" s="2">
        <v>0</v>
      </c>
      <c r="N12" s="2">
        <v>0</v>
      </c>
      <c r="O12" s="8">
        <f>SUM(H12+G12+D12+C12)</f>
        <v>315</v>
      </c>
      <c r="P12" s="12">
        <f t="shared" si="0"/>
        <v>315</v>
      </c>
    </row>
    <row r="13" spans="1:16" x14ac:dyDescent="0.25">
      <c r="A13" s="10">
        <v>11</v>
      </c>
      <c r="B13" s="11" t="s">
        <v>63</v>
      </c>
      <c r="C13" s="1">
        <v>0</v>
      </c>
      <c r="D13" s="1">
        <v>0</v>
      </c>
      <c r="E13" s="2">
        <v>0</v>
      </c>
      <c r="F13" s="2">
        <v>0</v>
      </c>
      <c r="G13" s="1">
        <v>0</v>
      </c>
      <c r="H13" s="1">
        <v>0</v>
      </c>
      <c r="I13" s="2">
        <v>16</v>
      </c>
      <c r="J13" s="2">
        <v>80</v>
      </c>
      <c r="K13" s="1">
        <v>20</v>
      </c>
      <c r="L13" s="1">
        <v>90</v>
      </c>
      <c r="M13" s="2">
        <v>0</v>
      </c>
      <c r="N13" s="2">
        <v>0</v>
      </c>
      <c r="O13" s="8">
        <f>SUM(L13+K13+J13+I13)</f>
        <v>206</v>
      </c>
      <c r="P13" s="22">
        <f t="shared" si="0"/>
        <v>206</v>
      </c>
    </row>
    <row r="14" spans="1:16" x14ac:dyDescent="0.25">
      <c r="A14" s="10">
        <v>12</v>
      </c>
      <c r="B14" s="11" t="s">
        <v>7</v>
      </c>
      <c r="C14" s="1">
        <v>25</v>
      </c>
      <c r="D14" s="1">
        <v>90</v>
      </c>
      <c r="E14" s="2">
        <v>0</v>
      </c>
      <c r="F14" s="2">
        <v>0</v>
      </c>
      <c r="G14" s="1">
        <v>0</v>
      </c>
      <c r="H14" s="1">
        <v>0</v>
      </c>
      <c r="I14" s="2">
        <v>0</v>
      </c>
      <c r="J14" s="2">
        <v>0</v>
      </c>
      <c r="K14" s="1">
        <v>0</v>
      </c>
      <c r="L14" s="1">
        <v>0</v>
      </c>
      <c r="M14" s="2">
        <v>0</v>
      </c>
      <c r="N14" s="2">
        <v>0</v>
      </c>
      <c r="O14" s="8">
        <f>SUM(D14+C14)</f>
        <v>115</v>
      </c>
      <c r="P14" s="22">
        <f t="shared" si="0"/>
        <v>115</v>
      </c>
    </row>
    <row r="15" spans="1:16" x14ac:dyDescent="0.25">
      <c r="A15" s="10">
        <v>13</v>
      </c>
      <c r="B15" s="11" t="s">
        <v>50</v>
      </c>
      <c r="C15" s="1">
        <v>0</v>
      </c>
      <c r="D15" s="1">
        <v>0</v>
      </c>
      <c r="E15" s="2">
        <v>0</v>
      </c>
      <c r="F15" s="2">
        <v>0</v>
      </c>
      <c r="G15" s="1">
        <v>17</v>
      </c>
      <c r="H15" s="1">
        <v>0</v>
      </c>
      <c r="I15" s="2">
        <v>0</v>
      </c>
      <c r="J15" s="2">
        <v>0</v>
      </c>
      <c r="K15" s="1">
        <v>0</v>
      </c>
      <c r="L15" s="1">
        <v>0</v>
      </c>
      <c r="M15" s="2">
        <v>0</v>
      </c>
      <c r="N15" s="2">
        <v>0</v>
      </c>
      <c r="O15" s="8">
        <f>SUM(G15)</f>
        <v>17</v>
      </c>
      <c r="P15" s="22">
        <f t="shared" si="0"/>
        <v>17</v>
      </c>
    </row>
    <row r="16" spans="1:16" x14ac:dyDescent="0.25">
      <c r="A16" s="10">
        <v>14</v>
      </c>
      <c r="B16" s="11" t="s">
        <v>19</v>
      </c>
      <c r="C16" s="1">
        <v>16</v>
      </c>
      <c r="D16" s="1">
        <v>0</v>
      </c>
      <c r="E16" s="2">
        <v>0</v>
      </c>
      <c r="F16" s="2">
        <v>0</v>
      </c>
      <c r="G16" s="1">
        <v>0</v>
      </c>
      <c r="H16" s="1">
        <v>0</v>
      </c>
      <c r="I16" s="2">
        <v>0</v>
      </c>
      <c r="J16" s="2">
        <v>0</v>
      </c>
      <c r="K16" s="1">
        <v>0</v>
      </c>
      <c r="L16" s="1">
        <v>0</v>
      </c>
      <c r="M16" s="2">
        <v>0</v>
      </c>
      <c r="N16" s="2">
        <v>0</v>
      </c>
      <c r="O16" s="8">
        <f>SUM(C16)</f>
        <v>16</v>
      </c>
      <c r="P16" s="12">
        <f t="shared" si="0"/>
        <v>16</v>
      </c>
    </row>
    <row r="17" spans="1:16" x14ac:dyDescent="0.25">
      <c r="A17" s="10">
        <v>15</v>
      </c>
      <c r="B17" s="11"/>
      <c r="C17" s="1"/>
      <c r="D17" s="1"/>
      <c r="E17" s="2"/>
      <c r="F17" s="2"/>
      <c r="G17" s="1"/>
      <c r="H17" s="1"/>
      <c r="I17" s="2"/>
      <c r="J17" s="2"/>
      <c r="K17" s="1"/>
      <c r="L17" s="1"/>
      <c r="M17" s="2"/>
      <c r="N17" s="2"/>
      <c r="O17" s="8"/>
      <c r="P17" s="8">
        <f t="shared" si="0"/>
        <v>0</v>
      </c>
    </row>
  </sheetData>
  <sortState ref="A3:P17">
    <sortCondition descending="1" ref="O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tabSelected="1" workbookViewId="0">
      <selection activeCell="A16" sqref="A16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6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5"/>
      <c r="P2" s="35"/>
    </row>
    <row r="3" spans="1:16" ht="15.75" thickTop="1" x14ac:dyDescent="0.25">
      <c r="A3" s="14">
        <v>1</v>
      </c>
      <c r="B3" s="9" t="s">
        <v>23</v>
      </c>
      <c r="C3" s="4">
        <v>50</v>
      </c>
      <c r="D3" s="4">
        <v>200</v>
      </c>
      <c r="E3" s="3">
        <v>30</v>
      </c>
      <c r="F3" s="3">
        <v>160</v>
      </c>
      <c r="G3" s="4">
        <v>30</v>
      </c>
      <c r="H3" s="4">
        <v>160</v>
      </c>
      <c r="I3" s="3">
        <v>50</v>
      </c>
      <c r="J3" s="3">
        <v>200</v>
      </c>
      <c r="K3" s="4">
        <v>50</v>
      </c>
      <c r="L3" s="4">
        <v>200</v>
      </c>
      <c r="M3" s="3">
        <v>50</v>
      </c>
      <c r="N3" s="3">
        <v>200</v>
      </c>
      <c r="O3" s="7">
        <f>SUM(N3+M3+L3+K3+J3+I3+F3+E3+D3+C3)</f>
        <v>1190</v>
      </c>
      <c r="P3" s="23">
        <f t="shared" ref="P3:P16" si="0">SUM(C3:N3)</f>
        <v>1380</v>
      </c>
    </row>
    <row r="4" spans="1:16" x14ac:dyDescent="0.25">
      <c r="A4" s="10">
        <v>2</v>
      </c>
      <c r="B4" s="11" t="s">
        <v>24</v>
      </c>
      <c r="C4" s="1">
        <v>30</v>
      </c>
      <c r="D4" s="1">
        <v>160</v>
      </c>
      <c r="E4" s="2">
        <v>40</v>
      </c>
      <c r="F4" s="2">
        <v>140</v>
      </c>
      <c r="G4" s="1">
        <v>50</v>
      </c>
      <c r="H4" s="1">
        <v>200</v>
      </c>
      <c r="I4" s="2">
        <v>40</v>
      </c>
      <c r="J4" s="2">
        <v>160</v>
      </c>
      <c r="K4" s="1">
        <v>40</v>
      </c>
      <c r="L4" s="1">
        <v>160</v>
      </c>
      <c r="M4" s="2">
        <v>40</v>
      </c>
      <c r="N4" s="2">
        <v>160</v>
      </c>
      <c r="O4" s="8">
        <f>SUM(N4+M4+J4+I4+H4+G4+F4+E4+D4+C4)</f>
        <v>1020</v>
      </c>
      <c r="P4" s="21">
        <f t="shared" si="0"/>
        <v>1220</v>
      </c>
    </row>
    <row r="5" spans="1:16" x14ac:dyDescent="0.25">
      <c r="A5" s="10">
        <v>3</v>
      </c>
      <c r="B5" s="11" t="s">
        <v>27</v>
      </c>
      <c r="C5" s="1">
        <v>0</v>
      </c>
      <c r="D5" s="1">
        <v>0</v>
      </c>
      <c r="E5" s="2">
        <v>25</v>
      </c>
      <c r="F5" s="2">
        <v>125</v>
      </c>
      <c r="G5" s="1">
        <v>22</v>
      </c>
      <c r="H5" s="1">
        <v>110</v>
      </c>
      <c r="I5" s="2">
        <v>30</v>
      </c>
      <c r="J5" s="2">
        <v>140</v>
      </c>
      <c r="K5" s="1">
        <v>30</v>
      </c>
      <c r="L5" s="1">
        <v>140</v>
      </c>
      <c r="M5" s="2">
        <v>30</v>
      </c>
      <c r="N5" s="2">
        <v>140</v>
      </c>
      <c r="O5" s="8">
        <f>SUM(N5+M5+L5+K5+J5+I5+H5+G5+F5+E5)</f>
        <v>792</v>
      </c>
      <c r="P5" s="21">
        <f t="shared" si="0"/>
        <v>792</v>
      </c>
    </row>
    <row r="6" spans="1:16" x14ac:dyDescent="0.25">
      <c r="A6" s="10">
        <v>4</v>
      </c>
      <c r="B6" s="11" t="s">
        <v>68</v>
      </c>
      <c r="C6" s="1">
        <v>40</v>
      </c>
      <c r="D6" s="1">
        <v>140</v>
      </c>
      <c r="E6" s="2">
        <v>50</v>
      </c>
      <c r="F6" s="2">
        <v>200</v>
      </c>
      <c r="G6" s="1">
        <v>40</v>
      </c>
      <c r="H6" s="1">
        <v>140</v>
      </c>
      <c r="I6" s="2">
        <v>0</v>
      </c>
      <c r="J6" s="2">
        <v>0</v>
      </c>
      <c r="K6" s="1">
        <v>0</v>
      </c>
      <c r="L6" s="1">
        <v>0</v>
      </c>
      <c r="M6" s="2">
        <v>0</v>
      </c>
      <c r="N6" s="2">
        <v>0</v>
      </c>
      <c r="O6" s="8">
        <v>610</v>
      </c>
      <c r="P6" s="12">
        <f t="shared" si="0"/>
        <v>610</v>
      </c>
    </row>
    <row r="7" spans="1:16" x14ac:dyDescent="0.25">
      <c r="A7" s="10">
        <v>5</v>
      </c>
      <c r="B7" s="11" t="s">
        <v>26</v>
      </c>
      <c r="C7" s="1">
        <v>22</v>
      </c>
      <c r="D7" s="1">
        <v>95</v>
      </c>
      <c r="E7" s="2">
        <v>22</v>
      </c>
      <c r="F7" s="2">
        <v>110</v>
      </c>
      <c r="G7" s="1">
        <v>20</v>
      </c>
      <c r="H7" s="1">
        <v>95</v>
      </c>
      <c r="I7" s="2">
        <v>0</v>
      </c>
      <c r="J7" s="2">
        <v>0</v>
      </c>
      <c r="K7" s="1">
        <v>0</v>
      </c>
      <c r="L7" s="1">
        <v>0</v>
      </c>
      <c r="M7" s="2">
        <v>0</v>
      </c>
      <c r="N7" s="2">
        <v>0</v>
      </c>
      <c r="O7" s="8">
        <f>SUM(H7+G7+F7+E7+D7+C7)</f>
        <v>364</v>
      </c>
      <c r="P7" s="31">
        <f t="shared" si="0"/>
        <v>364</v>
      </c>
    </row>
    <row r="8" spans="1:16" x14ac:dyDescent="0.25">
      <c r="A8" s="10">
        <v>6</v>
      </c>
      <c r="B8" s="11" t="s">
        <v>25</v>
      </c>
      <c r="C8" s="1">
        <v>25</v>
      </c>
      <c r="D8" s="1">
        <v>125</v>
      </c>
      <c r="E8" s="2">
        <v>0</v>
      </c>
      <c r="F8" s="2">
        <v>0</v>
      </c>
      <c r="G8" s="1">
        <v>25</v>
      </c>
      <c r="H8" s="1">
        <v>125</v>
      </c>
      <c r="I8" s="2">
        <v>0</v>
      </c>
      <c r="J8" s="2">
        <v>0</v>
      </c>
      <c r="K8" s="1">
        <v>0</v>
      </c>
      <c r="L8" s="1">
        <v>0</v>
      </c>
      <c r="M8" s="2">
        <v>0</v>
      </c>
      <c r="N8" s="2">
        <v>0</v>
      </c>
      <c r="O8" s="8">
        <v>340</v>
      </c>
      <c r="P8" s="22">
        <f t="shared" si="0"/>
        <v>300</v>
      </c>
    </row>
    <row r="9" spans="1:16" x14ac:dyDescent="0.25">
      <c r="A9" s="10">
        <v>7</v>
      </c>
      <c r="B9" s="11" t="s">
        <v>28</v>
      </c>
      <c r="C9" s="1">
        <v>0</v>
      </c>
      <c r="D9" s="1">
        <v>0</v>
      </c>
      <c r="E9" s="2">
        <v>0</v>
      </c>
      <c r="F9" s="2">
        <v>0</v>
      </c>
      <c r="G9" s="1">
        <v>0</v>
      </c>
      <c r="H9" s="1">
        <v>0</v>
      </c>
      <c r="I9" s="2">
        <v>0</v>
      </c>
      <c r="J9" s="2">
        <v>0</v>
      </c>
      <c r="K9" s="1">
        <v>0</v>
      </c>
      <c r="L9" s="1">
        <v>0</v>
      </c>
      <c r="M9" s="2">
        <v>0</v>
      </c>
      <c r="N9" s="2">
        <v>0</v>
      </c>
      <c r="O9" s="8">
        <v>0</v>
      </c>
      <c r="P9" s="22">
        <f t="shared" si="0"/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 t="shared" si="0"/>
        <v>0</v>
      </c>
    </row>
    <row r="16" spans="1:16" x14ac:dyDescent="0.25">
      <c r="A16" s="10">
        <v>14</v>
      </c>
      <c r="B16" s="11"/>
      <c r="C16" s="1"/>
      <c r="D16" s="1"/>
      <c r="E16" s="2"/>
      <c r="F16" s="2"/>
      <c r="G16" s="1"/>
      <c r="H16" s="1"/>
      <c r="I16" s="2"/>
      <c r="J16" s="2"/>
      <c r="K16" s="1"/>
      <c r="L16" s="1"/>
      <c r="M16" s="2"/>
      <c r="N16" s="2"/>
      <c r="O16" s="8"/>
      <c r="P16" s="8">
        <f t="shared" si="0"/>
        <v>0</v>
      </c>
    </row>
    <row r="24" spans="2:2" x14ac:dyDescent="0.25">
      <c r="B24" s="18"/>
    </row>
  </sheetData>
  <sortState ref="A3:P17">
    <sortCondition descending="1" ref="O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7"/>
  <sheetViews>
    <sheetView workbookViewId="0">
      <selection activeCell="P7" sqref="P7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6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5"/>
      <c r="P2" s="35"/>
    </row>
    <row r="3" spans="1:16" ht="15.75" thickTop="1" x14ac:dyDescent="0.25">
      <c r="A3" s="14">
        <v>1</v>
      </c>
      <c r="B3" s="9" t="s">
        <v>29</v>
      </c>
      <c r="C3" s="4">
        <v>50</v>
      </c>
      <c r="D3" s="4">
        <v>110</v>
      </c>
      <c r="E3" s="3">
        <v>40</v>
      </c>
      <c r="F3" s="3">
        <v>200</v>
      </c>
      <c r="G3" s="4">
        <v>50</v>
      </c>
      <c r="H3" s="4">
        <v>200</v>
      </c>
      <c r="I3" s="3">
        <v>50</v>
      </c>
      <c r="J3" s="3">
        <v>200</v>
      </c>
      <c r="K3" s="4">
        <v>0</v>
      </c>
      <c r="L3" s="4">
        <v>0</v>
      </c>
      <c r="M3" s="3">
        <v>50</v>
      </c>
      <c r="N3" s="3">
        <v>200</v>
      </c>
      <c r="O3" s="7"/>
      <c r="P3" s="29">
        <f t="shared" ref="P3:P17" si="0">SUM(C3:N3)</f>
        <v>1150</v>
      </c>
    </row>
    <row r="4" spans="1:16" x14ac:dyDescent="0.25">
      <c r="A4" s="10">
        <v>2</v>
      </c>
      <c r="B4" s="11" t="s">
        <v>34</v>
      </c>
      <c r="C4" s="1">
        <v>18</v>
      </c>
      <c r="D4" s="1">
        <v>0</v>
      </c>
      <c r="E4" s="2">
        <v>50</v>
      </c>
      <c r="F4" s="2">
        <v>160</v>
      </c>
      <c r="G4" s="1">
        <v>40</v>
      </c>
      <c r="H4" s="1">
        <v>160</v>
      </c>
      <c r="I4" s="2">
        <v>0</v>
      </c>
      <c r="J4" s="2">
        <v>0</v>
      </c>
      <c r="K4" s="1">
        <v>0</v>
      </c>
      <c r="L4" s="1">
        <v>0</v>
      </c>
      <c r="M4" s="2">
        <v>40</v>
      </c>
      <c r="N4" s="2">
        <v>160</v>
      </c>
      <c r="O4" s="8"/>
      <c r="P4" s="24">
        <f t="shared" si="0"/>
        <v>628</v>
      </c>
    </row>
    <row r="5" spans="1:16" x14ac:dyDescent="0.25">
      <c r="A5" s="10">
        <v>3</v>
      </c>
      <c r="B5" s="11" t="s">
        <v>33</v>
      </c>
      <c r="C5" s="1">
        <v>22</v>
      </c>
      <c r="D5" s="1">
        <v>140</v>
      </c>
      <c r="E5" s="2">
        <v>0</v>
      </c>
      <c r="F5" s="2">
        <v>0</v>
      </c>
      <c r="G5" s="1">
        <v>30</v>
      </c>
      <c r="H5" s="1">
        <v>140</v>
      </c>
      <c r="I5" s="2">
        <v>0</v>
      </c>
      <c r="J5" s="2">
        <v>0</v>
      </c>
      <c r="K5" s="1">
        <v>0</v>
      </c>
      <c r="L5" s="1">
        <v>0</v>
      </c>
      <c r="M5" s="2">
        <v>25</v>
      </c>
      <c r="N5" s="2">
        <v>125</v>
      </c>
      <c r="O5" s="8"/>
      <c r="P5" s="12">
        <f t="shared" si="0"/>
        <v>482</v>
      </c>
    </row>
    <row r="6" spans="1:16" x14ac:dyDescent="0.25">
      <c r="A6" s="10">
        <v>4</v>
      </c>
      <c r="B6" s="11" t="s">
        <v>30</v>
      </c>
      <c r="C6" s="1">
        <v>40</v>
      </c>
      <c r="D6" s="1">
        <v>200</v>
      </c>
      <c r="E6" s="2">
        <v>0</v>
      </c>
      <c r="F6" s="2">
        <v>0</v>
      </c>
      <c r="G6" s="1">
        <v>0</v>
      </c>
      <c r="H6" s="1">
        <v>0</v>
      </c>
      <c r="I6" s="2">
        <v>0</v>
      </c>
      <c r="J6" s="2">
        <v>0</v>
      </c>
      <c r="K6" s="1">
        <v>0</v>
      </c>
      <c r="L6" s="1">
        <v>0</v>
      </c>
      <c r="M6" s="2">
        <v>30</v>
      </c>
      <c r="N6" s="2">
        <v>140</v>
      </c>
      <c r="O6" s="8"/>
      <c r="P6" s="12">
        <f t="shared" si="0"/>
        <v>410</v>
      </c>
    </row>
    <row r="7" spans="1:16" x14ac:dyDescent="0.25">
      <c r="A7" s="10">
        <v>5</v>
      </c>
      <c r="B7" s="11" t="s">
        <v>31</v>
      </c>
      <c r="C7" s="1">
        <v>30</v>
      </c>
      <c r="D7" s="1">
        <v>160</v>
      </c>
      <c r="E7" s="2">
        <v>0</v>
      </c>
      <c r="F7" s="2">
        <v>0</v>
      </c>
      <c r="G7" s="1">
        <v>0</v>
      </c>
      <c r="H7" s="1">
        <v>0</v>
      </c>
      <c r="I7" s="2">
        <v>0</v>
      </c>
      <c r="J7" s="2">
        <v>0</v>
      </c>
      <c r="K7" s="1">
        <v>0</v>
      </c>
      <c r="L7" s="1">
        <v>0</v>
      </c>
      <c r="M7" s="2">
        <v>0</v>
      </c>
      <c r="N7" s="2">
        <v>0</v>
      </c>
      <c r="O7" s="8"/>
      <c r="P7" s="24">
        <f t="shared" si="0"/>
        <v>190</v>
      </c>
    </row>
    <row r="8" spans="1:16" x14ac:dyDescent="0.25">
      <c r="A8" s="10">
        <v>6</v>
      </c>
      <c r="B8" s="11" t="s">
        <v>32</v>
      </c>
      <c r="C8" s="1">
        <v>25</v>
      </c>
      <c r="D8" s="1">
        <v>125</v>
      </c>
      <c r="E8" s="2">
        <v>0</v>
      </c>
      <c r="F8" s="2">
        <v>0</v>
      </c>
      <c r="G8" s="1">
        <v>0</v>
      </c>
      <c r="H8" s="1">
        <v>0</v>
      </c>
      <c r="I8" s="2">
        <v>0</v>
      </c>
      <c r="J8" s="2">
        <v>0</v>
      </c>
      <c r="K8" s="1">
        <v>0</v>
      </c>
      <c r="L8" s="1">
        <v>0</v>
      </c>
      <c r="M8" s="2">
        <v>0</v>
      </c>
      <c r="N8" s="2">
        <v>0</v>
      </c>
      <c r="O8" s="8"/>
      <c r="P8" s="21">
        <f t="shared" si="0"/>
        <v>150</v>
      </c>
    </row>
    <row r="9" spans="1:16" x14ac:dyDescent="0.25">
      <c r="A9" s="10">
        <v>7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8"/>
      <c r="P9" s="8">
        <f t="shared" si="0"/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 t="shared" si="0"/>
        <v>0</v>
      </c>
    </row>
    <row r="16" spans="1:16" x14ac:dyDescent="0.25">
      <c r="A16" s="10">
        <v>14</v>
      </c>
      <c r="B16" s="11"/>
      <c r="C16" s="1"/>
      <c r="D16" s="1"/>
      <c r="E16" s="2"/>
      <c r="F16" s="2"/>
      <c r="G16" s="1"/>
      <c r="H16" s="1"/>
      <c r="I16" s="2"/>
      <c r="J16" s="2"/>
      <c r="K16" s="1"/>
      <c r="L16" s="1"/>
      <c r="M16" s="2"/>
      <c r="N16" s="2"/>
      <c r="O16" s="8"/>
      <c r="P16" s="8">
        <f t="shared" si="0"/>
        <v>0</v>
      </c>
    </row>
    <row r="17" spans="1:16" x14ac:dyDescent="0.25">
      <c r="A17" s="10">
        <v>15</v>
      </c>
      <c r="B17" s="11"/>
      <c r="C17" s="1"/>
      <c r="D17" s="1"/>
      <c r="E17" s="2"/>
      <c r="F17" s="2"/>
      <c r="G17" s="1"/>
      <c r="H17" s="1"/>
      <c r="I17" s="2"/>
      <c r="J17" s="2"/>
      <c r="K17" s="1"/>
      <c r="L17" s="1"/>
      <c r="M17" s="2"/>
      <c r="N17" s="2"/>
      <c r="O17" s="8"/>
      <c r="P17" s="8">
        <f t="shared" si="0"/>
        <v>0</v>
      </c>
    </row>
  </sheetData>
  <sortState ref="A3:P17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8"/>
  <sheetViews>
    <sheetView workbookViewId="0">
      <selection activeCell="P28" sqref="P28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5" max="6" width="9.140625" style="16"/>
    <col min="7" max="8" width="9.140625" style="15"/>
    <col min="9" max="10" width="9.140625" style="16"/>
    <col min="11" max="12" width="9.140625" style="15"/>
    <col min="13" max="14" width="9.140625" style="16"/>
    <col min="15" max="15" width="15.7109375" style="18" customWidth="1"/>
  </cols>
  <sheetData>
    <row r="1" spans="1:17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7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8"/>
      <c r="P2" s="35"/>
    </row>
    <row r="3" spans="1:17" ht="15.75" thickTop="1" x14ac:dyDescent="0.25">
      <c r="A3" s="14">
        <v>1</v>
      </c>
      <c r="B3" s="9" t="s">
        <v>37</v>
      </c>
      <c r="C3" s="4">
        <v>30</v>
      </c>
      <c r="D3" s="4">
        <v>110</v>
      </c>
      <c r="E3" s="3">
        <v>0</v>
      </c>
      <c r="F3" s="3">
        <v>0</v>
      </c>
      <c r="G3" s="4">
        <v>25</v>
      </c>
      <c r="H3" s="4">
        <v>125</v>
      </c>
      <c r="I3" s="3">
        <v>50</v>
      </c>
      <c r="J3" s="3">
        <v>200</v>
      </c>
      <c r="K3" s="4">
        <v>40</v>
      </c>
      <c r="L3" s="4">
        <v>160</v>
      </c>
      <c r="M3" s="3">
        <v>50</v>
      </c>
      <c r="N3" s="3">
        <v>160</v>
      </c>
      <c r="O3" s="7"/>
      <c r="P3" s="24">
        <f t="shared" ref="P3:P28" si="0">SUM(C3:N3)</f>
        <v>950</v>
      </c>
    </row>
    <row r="4" spans="1:17" x14ac:dyDescent="0.25">
      <c r="A4" s="10">
        <v>2</v>
      </c>
      <c r="B4" s="11" t="s">
        <v>39</v>
      </c>
      <c r="C4" s="1">
        <v>22</v>
      </c>
      <c r="D4" s="1">
        <v>160</v>
      </c>
      <c r="E4" s="2">
        <v>0</v>
      </c>
      <c r="F4" s="2">
        <v>0</v>
      </c>
      <c r="G4" s="1">
        <v>40</v>
      </c>
      <c r="H4" s="1">
        <v>160</v>
      </c>
      <c r="I4" s="2">
        <v>0</v>
      </c>
      <c r="J4" s="2">
        <v>0</v>
      </c>
      <c r="K4" s="1">
        <v>50</v>
      </c>
      <c r="L4" s="1">
        <v>200</v>
      </c>
      <c r="M4" s="2">
        <v>40</v>
      </c>
      <c r="N4" s="2">
        <v>200</v>
      </c>
      <c r="O4" s="8"/>
      <c r="P4" s="21">
        <f t="shared" si="0"/>
        <v>872</v>
      </c>
      <c r="Q4" t="s">
        <v>61</v>
      </c>
    </row>
    <row r="5" spans="1:17" x14ac:dyDescent="0.25">
      <c r="A5" s="10">
        <v>3</v>
      </c>
      <c r="B5" s="11" t="s">
        <v>42</v>
      </c>
      <c r="C5" s="1">
        <v>17</v>
      </c>
      <c r="D5" s="1">
        <v>55</v>
      </c>
      <c r="E5" s="2">
        <v>0</v>
      </c>
      <c r="F5" s="2">
        <v>0</v>
      </c>
      <c r="G5" s="1">
        <v>15</v>
      </c>
      <c r="H5" s="1">
        <v>95</v>
      </c>
      <c r="I5" s="2">
        <v>0</v>
      </c>
      <c r="J5" s="2">
        <v>0</v>
      </c>
      <c r="K5" s="1">
        <v>20</v>
      </c>
      <c r="L5" s="1">
        <v>125</v>
      </c>
      <c r="M5" s="2">
        <v>25</v>
      </c>
      <c r="N5" s="2">
        <v>125</v>
      </c>
      <c r="O5" s="8"/>
      <c r="P5" s="21">
        <f t="shared" si="0"/>
        <v>477</v>
      </c>
    </row>
    <row r="6" spans="1:17" x14ac:dyDescent="0.25">
      <c r="A6" s="10">
        <v>4</v>
      </c>
      <c r="B6" s="11" t="s">
        <v>38</v>
      </c>
      <c r="C6" s="1">
        <v>25</v>
      </c>
      <c r="D6" s="1">
        <v>65</v>
      </c>
      <c r="E6" s="2">
        <v>0</v>
      </c>
      <c r="F6" s="2">
        <v>0</v>
      </c>
      <c r="G6" s="1">
        <v>0</v>
      </c>
      <c r="H6" s="1">
        <v>0</v>
      </c>
      <c r="I6" s="2">
        <v>0</v>
      </c>
      <c r="J6" s="2">
        <v>0</v>
      </c>
      <c r="K6" s="1">
        <v>30</v>
      </c>
      <c r="L6" s="1">
        <v>140</v>
      </c>
      <c r="M6" s="2">
        <v>20</v>
      </c>
      <c r="N6" s="2">
        <v>140</v>
      </c>
      <c r="O6" s="8"/>
      <c r="P6" s="12">
        <f t="shared" si="0"/>
        <v>420</v>
      </c>
    </row>
    <row r="7" spans="1:17" x14ac:dyDescent="0.25">
      <c r="A7" s="10">
        <v>5</v>
      </c>
      <c r="B7" s="11" t="s">
        <v>35</v>
      </c>
      <c r="C7" s="1">
        <v>50</v>
      </c>
      <c r="D7" s="1">
        <v>140</v>
      </c>
      <c r="E7" s="2">
        <v>0</v>
      </c>
      <c r="F7" s="2">
        <v>0</v>
      </c>
      <c r="G7" s="1">
        <v>30</v>
      </c>
      <c r="H7" s="1">
        <v>85</v>
      </c>
      <c r="I7" s="2">
        <v>0</v>
      </c>
      <c r="J7" s="2">
        <v>0</v>
      </c>
      <c r="K7" s="1">
        <v>0</v>
      </c>
      <c r="L7" s="1">
        <v>0</v>
      </c>
      <c r="M7" s="2">
        <v>0</v>
      </c>
      <c r="N7" s="2">
        <v>0</v>
      </c>
      <c r="O7" s="8"/>
      <c r="P7" s="12">
        <f t="shared" si="0"/>
        <v>305</v>
      </c>
    </row>
    <row r="8" spans="1:17" x14ac:dyDescent="0.25">
      <c r="A8" s="10">
        <v>6</v>
      </c>
      <c r="B8" s="11" t="s">
        <v>51</v>
      </c>
      <c r="C8" s="1">
        <v>0</v>
      </c>
      <c r="D8" s="1">
        <v>0</v>
      </c>
      <c r="E8" s="2">
        <v>0</v>
      </c>
      <c r="F8" s="2">
        <v>0</v>
      </c>
      <c r="G8" s="1">
        <v>50</v>
      </c>
      <c r="H8" s="1">
        <v>200</v>
      </c>
      <c r="I8" s="2">
        <v>0</v>
      </c>
      <c r="J8" s="2">
        <v>0</v>
      </c>
      <c r="K8" s="1">
        <v>0</v>
      </c>
      <c r="L8" s="1">
        <v>0</v>
      </c>
      <c r="M8" s="2">
        <v>0</v>
      </c>
      <c r="N8" s="2">
        <v>0</v>
      </c>
      <c r="O8" s="17"/>
      <c r="P8" s="12">
        <f t="shared" si="0"/>
        <v>250</v>
      </c>
    </row>
    <row r="9" spans="1:17" x14ac:dyDescent="0.25">
      <c r="A9" s="10">
        <v>7</v>
      </c>
      <c r="B9" s="11" t="s">
        <v>53</v>
      </c>
      <c r="C9" s="1">
        <v>0</v>
      </c>
      <c r="D9" s="1">
        <v>0</v>
      </c>
      <c r="E9" s="2">
        <v>0</v>
      </c>
      <c r="F9" s="2">
        <v>0</v>
      </c>
      <c r="G9" s="1">
        <v>18</v>
      </c>
      <c r="H9" s="1">
        <v>75</v>
      </c>
      <c r="I9" s="2">
        <v>0</v>
      </c>
      <c r="J9" s="2">
        <v>0</v>
      </c>
      <c r="K9" s="1">
        <v>0</v>
      </c>
      <c r="L9" s="1">
        <v>0</v>
      </c>
      <c r="M9" s="2">
        <v>30</v>
      </c>
      <c r="N9" s="2">
        <v>110</v>
      </c>
      <c r="O9" s="17"/>
      <c r="P9" s="8">
        <f t="shared" si="0"/>
        <v>233</v>
      </c>
    </row>
    <row r="10" spans="1:17" x14ac:dyDescent="0.25">
      <c r="A10" s="10">
        <v>8</v>
      </c>
      <c r="B10" s="11" t="s">
        <v>48</v>
      </c>
      <c r="C10" s="1">
        <v>11</v>
      </c>
      <c r="D10" s="1">
        <v>200</v>
      </c>
      <c r="E10" s="2">
        <v>0</v>
      </c>
      <c r="F10" s="2">
        <v>0</v>
      </c>
      <c r="G10" s="1">
        <v>0</v>
      </c>
      <c r="H10" s="1">
        <v>0</v>
      </c>
      <c r="I10" s="2">
        <v>0</v>
      </c>
      <c r="J10" s="2">
        <v>0</v>
      </c>
      <c r="K10" s="1">
        <v>0</v>
      </c>
      <c r="L10" s="1">
        <v>0</v>
      </c>
      <c r="M10" s="2">
        <v>0</v>
      </c>
      <c r="N10" s="2">
        <v>0</v>
      </c>
      <c r="O10" s="8"/>
      <c r="P10" s="8">
        <f t="shared" si="0"/>
        <v>211</v>
      </c>
    </row>
    <row r="11" spans="1:17" x14ac:dyDescent="0.25">
      <c r="A11" s="10">
        <v>9</v>
      </c>
      <c r="B11" s="11" t="s">
        <v>46</v>
      </c>
      <c r="C11" s="1">
        <v>13</v>
      </c>
      <c r="D11" s="1">
        <v>60</v>
      </c>
      <c r="E11" s="2">
        <v>0</v>
      </c>
      <c r="F11" s="2">
        <v>0</v>
      </c>
      <c r="G11" s="1">
        <v>0</v>
      </c>
      <c r="H11" s="1">
        <v>0</v>
      </c>
      <c r="I11" s="2">
        <v>0</v>
      </c>
      <c r="J11" s="2">
        <v>0</v>
      </c>
      <c r="K11" s="1">
        <v>25</v>
      </c>
      <c r="L11" s="1">
        <v>110</v>
      </c>
      <c r="M11" s="2">
        <v>0</v>
      </c>
      <c r="N11" s="2">
        <v>0</v>
      </c>
      <c r="O11" s="8"/>
      <c r="P11" s="21">
        <f t="shared" si="0"/>
        <v>208</v>
      </c>
    </row>
    <row r="12" spans="1:17" x14ac:dyDescent="0.25">
      <c r="A12" s="10">
        <v>10</v>
      </c>
      <c r="B12" s="11" t="s">
        <v>47</v>
      </c>
      <c r="C12" s="1">
        <v>12</v>
      </c>
      <c r="D12" s="1">
        <v>70</v>
      </c>
      <c r="E12" s="2">
        <v>0</v>
      </c>
      <c r="F12" s="2">
        <v>0</v>
      </c>
      <c r="G12" s="1">
        <v>20</v>
      </c>
      <c r="H12" s="1">
        <v>80</v>
      </c>
      <c r="I12" s="2">
        <v>0</v>
      </c>
      <c r="J12" s="2">
        <v>0</v>
      </c>
      <c r="K12" s="1">
        <v>0</v>
      </c>
      <c r="L12" s="1">
        <v>0</v>
      </c>
      <c r="M12" s="2">
        <v>0</v>
      </c>
      <c r="N12" s="2">
        <v>0</v>
      </c>
      <c r="O12" s="8"/>
      <c r="P12" s="8">
        <f t="shared" si="0"/>
        <v>182</v>
      </c>
    </row>
    <row r="13" spans="1:17" x14ac:dyDescent="0.25">
      <c r="A13" s="10">
        <v>11</v>
      </c>
      <c r="B13" s="11" t="s">
        <v>57</v>
      </c>
      <c r="C13" s="1">
        <v>0</v>
      </c>
      <c r="D13" s="1">
        <v>0</v>
      </c>
      <c r="E13" s="2">
        <v>0</v>
      </c>
      <c r="F13" s="2">
        <v>0</v>
      </c>
      <c r="G13" s="1">
        <v>13</v>
      </c>
      <c r="H13" s="1">
        <v>140</v>
      </c>
      <c r="I13" s="2">
        <v>0</v>
      </c>
      <c r="J13" s="2">
        <v>0</v>
      </c>
      <c r="K13" s="1">
        <v>0</v>
      </c>
      <c r="L13" s="1">
        <v>0</v>
      </c>
      <c r="M13" s="2">
        <v>0</v>
      </c>
      <c r="N13" s="2">
        <v>0</v>
      </c>
      <c r="O13" s="17"/>
      <c r="P13" s="8">
        <f t="shared" si="0"/>
        <v>153</v>
      </c>
    </row>
    <row r="14" spans="1:17" x14ac:dyDescent="0.25">
      <c r="A14" s="10">
        <v>12</v>
      </c>
      <c r="B14" s="11" t="s">
        <v>41</v>
      </c>
      <c r="C14" s="1">
        <v>18</v>
      </c>
      <c r="D14" s="1">
        <v>125</v>
      </c>
      <c r="E14" s="2">
        <v>0</v>
      </c>
      <c r="F14" s="2">
        <v>0</v>
      </c>
      <c r="G14" s="1">
        <v>0</v>
      </c>
      <c r="H14" s="1">
        <v>0</v>
      </c>
      <c r="I14" s="2">
        <v>0</v>
      </c>
      <c r="J14" s="2">
        <v>0</v>
      </c>
      <c r="K14" s="1">
        <v>0</v>
      </c>
      <c r="L14" s="1">
        <v>0</v>
      </c>
      <c r="M14" s="2">
        <v>0</v>
      </c>
      <c r="N14" s="2">
        <v>0</v>
      </c>
      <c r="O14" s="8"/>
      <c r="P14" s="21">
        <f t="shared" si="0"/>
        <v>143</v>
      </c>
    </row>
    <row r="15" spans="1:17" x14ac:dyDescent="0.25">
      <c r="A15" s="10">
        <v>13</v>
      </c>
      <c r="B15" s="11" t="s">
        <v>52</v>
      </c>
      <c r="C15" s="1">
        <v>0</v>
      </c>
      <c r="D15" s="1">
        <v>0</v>
      </c>
      <c r="E15" s="2">
        <v>0</v>
      </c>
      <c r="F15" s="2">
        <v>0</v>
      </c>
      <c r="G15" s="1">
        <v>22</v>
      </c>
      <c r="H15" s="1">
        <v>110</v>
      </c>
      <c r="I15" s="2">
        <v>0</v>
      </c>
      <c r="J15" s="2">
        <v>0</v>
      </c>
      <c r="K15" s="1">
        <v>0</v>
      </c>
      <c r="L15" s="1">
        <v>0</v>
      </c>
      <c r="M15" s="2">
        <v>0</v>
      </c>
      <c r="N15" s="2">
        <v>0</v>
      </c>
      <c r="O15" s="17"/>
      <c r="P15" s="8">
        <f t="shared" si="0"/>
        <v>132</v>
      </c>
    </row>
    <row r="16" spans="1:17" x14ac:dyDescent="0.25">
      <c r="A16" s="10">
        <v>14</v>
      </c>
      <c r="B16" s="11" t="s">
        <v>36</v>
      </c>
      <c r="C16" s="1">
        <v>40</v>
      </c>
      <c r="D16" s="1">
        <v>90</v>
      </c>
      <c r="E16" s="2">
        <v>0</v>
      </c>
      <c r="F16" s="2">
        <v>0</v>
      </c>
      <c r="G16" s="1">
        <v>0</v>
      </c>
      <c r="H16" s="1">
        <v>0</v>
      </c>
      <c r="I16" s="2">
        <v>0</v>
      </c>
      <c r="J16" s="2">
        <v>0</v>
      </c>
      <c r="K16" s="1">
        <v>0</v>
      </c>
      <c r="L16" s="1">
        <v>0</v>
      </c>
      <c r="M16" s="2">
        <v>0</v>
      </c>
      <c r="N16" s="2">
        <v>0</v>
      </c>
      <c r="O16" s="8"/>
      <c r="P16" s="8">
        <f t="shared" si="0"/>
        <v>130</v>
      </c>
    </row>
    <row r="17" spans="1:16" x14ac:dyDescent="0.25">
      <c r="A17" s="10">
        <v>15</v>
      </c>
      <c r="B17" s="11" t="s">
        <v>49</v>
      </c>
      <c r="C17" s="1">
        <v>10</v>
      </c>
      <c r="D17" s="1">
        <v>0</v>
      </c>
      <c r="E17" s="2">
        <v>0</v>
      </c>
      <c r="F17" s="2">
        <v>0</v>
      </c>
      <c r="G17" s="1">
        <v>0</v>
      </c>
      <c r="H17" s="1">
        <v>0</v>
      </c>
      <c r="I17" s="2">
        <v>0</v>
      </c>
      <c r="J17" s="2">
        <v>0</v>
      </c>
      <c r="K17" s="1">
        <v>18</v>
      </c>
      <c r="L17" s="1">
        <v>95</v>
      </c>
      <c r="M17" s="2">
        <v>0</v>
      </c>
      <c r="N17" s="2">
        <v>0</v>
      </c>
      <c r="O17" s="8"/>
      <c r="P17" s="8">
        <f t="shared" si="0"/>
        <v>123</v>
      </c>
    </row>
    <row r="18" spans="1:16" x14ac:dyDescent="0.25">
      <c r="A18" s="10">
        <v>16</v>
      </c>
      <c r="B18" s="11" t="s">
        <v>43</v>
      </c>
      <c r="C18" s="1">
        <v>16</v>
      </c>
      <c r="D18" s="1">
        <v>95</v>
      </c>
      <c r="E18" s="2">
        <v>0</v>
      </c>
      <c r="F18" s="2">
        <v>0</v>
      </c>
      <c r="G18" s="1">
        <v>0</v>
      </c>
      <c r="H18" s="1">
        <v>0</v>
      </c>
      <c r="I18" s="2">
        <v>0</v>
      </c>
      <c r="J18" s="2">
        <v>0</v>
      </c>
      <c r="K18" s="1">
        <v>0</v>
      </c>
      <c r="L18" s="1">
        <v>0</v>
      </c>
      <c r="M18" s="2">
        <v>0</v>
      </c>
      <c r="N18" s="2">
        <v>0</v>
      </c>
      <c r="O18" s="8"/>
      <c r="P18" s="21">
        <f t="shared" si="0"/>
        <v>111</v>
      </c>
    </row>
    <row r="19" spans="1:16" x14ac:dyDescent="0.25">
      <c r="A19" s="10">
        <v>17</v>
      </c>
      <c r="B19" s="11" t="s">
        <v>54</v>
      </c>
      <c r="C19" s="1">
        <v>0</v>
      </c>
      <c r="D19" s="1">
        <v>0</v>
      </c>
      <c r="E19" s="2">
        <v>0</v>
      </c>
      <c r="F19" s="2">
        <v>0</v>
      </c>
      <c r="G19" s="1">
        <v>17</v>
      </c>
      <c r="H19" s="1">
        <v>90</v>
      </c>
      <c r="I19" s="2">
        <v>0</v>
      </c>
      <c r="J19" s="2">
        <v>0</v>
      </c>
      <c r="K19" s="1">
        <v>0</v>
      </c>
      <c r="L19" s="1">
        <v>0</v>
      </c>
      <c r="M19" s="2">
        <v>0</v>
      </c>
      <c r="N19" s="2">
        <v>0</v>
      </c>
      <c r="O19" s="17"/>
      <c r="P19" s="8">
        <f t="shared" si="0"/>
        <v>107</v>
      </c>
    </row>
    <row r="20" spans="1:16" x14ac:dyDescent="0.25">
      <c r="A20" s="10">
        <v>18</v>
      </c>
      <c r="B20" s="19" t="s">
        <v>64</v>
      </c>
      <c r="C20" s="1">
        <v>0</v>
      </c>
      <c r="D20" s="1">
        <v>0</v>
      </c>
      <c r="E20" s="2">
        <v>0</v>
      </c>
      <c r="F20" s="2">
        <v>0</v>
      </c>
      <c r="G20" s="1">
        <v>0</v>
      </c>
      <c r="H20" s="1">
        <v>0</v>
      </c>
      <c r="I20" s="2">
        <v>0</v>
      </c>
      <c r="J20" s="2">
        <v>0</v>
      </c>
      <c r="K20" s="1">
        <v>17</v>
      </c>
      <c r="L20" s="1">
        <v>90</v>
      </c>
      <c r="M20" s="2">
        <v>0</v>
      </c>
      <c r="N20" s="2">
        <v>0</v>
      </c>
      <c r="O20" s="17"/>
      <c r="P20" s="20">
        <f t="shared" si="0"/>
        <v>107</v>
      </c>
    </row>
    <row r="21" spans="1:16" x14ac:dyDescent="0.25">
      <c r="A21" s="10">
        <v>19</v>
      </c>
      <c r="B21" s="11" t="s">
        <v>40</v>
      </c>
      <c r="C21" s="1">
        <v>20</v>
      </c>
      <c r="D21" s="1">
        <v>85</v>
      </c>
      <c r="E21" s="2">
        <v>0</v>
      </c>
      <c r="F21" s="2">
        <v>0</v>
      </c>
      <c r="G21" s="1">
        <v>0</v>
      </c>
      <c r="H21" s="1">
        <v>0</v>
      </c>
      <c r="I21" s="2">
        <v>0</v>
      </c>
      <c r="J21" s="2">
        <v>0</v>
      </c>
      <c r="K21" s="1">
        <v>0</v>
      </c>
      <c r="L21" s="1">
        <v>0</v>
      </c>
      <c r="M21" s="2">
        <v>0</v>
      </c>
      <c r="N21" s="2">
        <v>0</v>
      </c>
      <c r="O21" s="8"/>
      <c r="P21" s="21">
        <f t="shared" si="0"/>
        <v>105</v>
      </c>
    </row>
    <row r="22" spans="1:16" x14ac:dyDescent="0.25">
      <c r="A22" s="10">
        <v>20</v>
      </c>
      <c r="B22" s="11" t="s">
        <v>45</v>
      </c>
      <c r="C22" s="1">
        <v>14</v>
      </c>
      <c r="D22" s="1">
        <v>80</v>
      </c>
      <c r="E22" s="2">
        <v>0</v>
      </c>
      <c r="F22" s="2">
        <v>0</v>
      </c>
      <c r="G22" s="1">
        <v>0</v>
      </c>
      <c r="H22" s="1">
        <v>0</v>
      </c>
      <c r="I22" s="2">
        <v>0</v>
      </c>
      <c r="J22" s="2">
        <v>0</v>
      </c>
      <c r="K22" s="1">
        <v>0</v>
      </c>
      <c r="L22" s="1">
        <v>0</v>
      </c>
      <c r="M22" s="2">
        <v>0</v>
      </c>
      <c r="N22" s="2">
        <v>0</v>
      </c>
      <c r="O22" s="8"/>
      <c r="P22" s="12">
        <f t="shared" si="0"/>
        <v>94</v>
      </c>
    </row>
    <row r="23" spans="1:16" x14ac:dyDescent="0.25">
      <c r="A23" s="10">
        <v>21</v>
      </c>
      <c r="B23" s="11" t="s">
        <v>44</v>
      </c>
      <c r="C23" s="1">
        <v>15</v>
      </c>
      <c r="D23" s="1">
        <v>75</v>
      </c>
      <c r="E23" s="2">
        <v>0</v>
      </c>
      <c r="F23" s="2">
        <v>0</v>
      </c>
      <c r="G23" s="1">
        <v>0</v>
      </c>
      <c r="H23" s="1">
        <v>0</v>
      </c>
      <c r="I23" s="2">
        <v>0</v>
      </c>
      <c r="J23" s="2">
        <v>0</v>
      </c>
      <c r="K23" s="1">
        <v>0</v>
      </c>
      <c r="L23" s="1">
        <v>0</v>
      </c>
      <c r="M23" s="2">
        <v>0</v>
      </c>
      <c r="N23" s="2">
        <v>0</v>
      </c>
      <c r="O23" s="8"/>
      <c r="P23" s="12">
        <f t="shared" si="0"/>
        <v>90</v>
      </c>
    </row>
    <row r="24" spans="1:16" x14ac:dyDescent="0.25">
      <c r="A24" s="10">
        <v>22</v>
      </c>
      <c r="B24" s="11" t="s">
        <v>55</v>
      </c>
      <c r="C24" s="1">
        <v>0</v>
      </c>
      <c r="D24" s="1">
        <v>0</v>
      </c>
      <c r="E24" s="2">
        <v>0</v>
      </c>
      <c r="F24" s="2">
        <v>0</v>
      </c>
      <c r="G24" s="1">
        <v>16</v>
      </c>
      <c r="H24" s="1">
        <v>70</v>
      </c>
      <c r="I24" s="2">
        <v>0</v>
      </c>
      <c r="J24" s="2">
        <v>0</v>
      </c>
      <c r="K24" s="1">
        <v>0</v>
      </c>
      <c r="L24" s="1">
        <v>0</v>
      </c>
      <c r="M24" s="2">
        <v>0</v>
      </c>
      <c r="N24" s="2">
        <v>0</v>
      </c>
      <c r="O24" s="17"/>
      <c r="P24" s="8">
        <f t="shared" si="0"/>
        <v>86</v>
      </c>
    </row>
    <row r="25" spans="1:16" x14ac:dyDescent="0.25">
      <c r="A25" s="10">
        <v>23</v>
      </c>
      <c r="B25" s="11" t="s">
        <v>56</v>
      </c>
      <c r="C25" s="1">
        <v>0</v>
      </c>
      <c r="D25" s="1">
        <v>0</v>
      </c>
      <c r="E25" s="2">
        <v>0</v>
      </c>
      <c r="F25" s="2">
        <v>0</v>
      </c>
      <c r="G25" s="1">
        <v>14</v>
      </c>
      <c r="H25" s="1">
        <v>65</v>
      </c>
      <c r="I25" s="2">
        <v>0</v>
      </c>
      <c r="J25" s="2">
        <v>0</v>
      </c>
      <c r="K25" s="1">
        <v>0</v>
      </c>
      <c r="L25" s="1">
        <v>0</v>
      </c>
      <c r="M25" s="2">
        <v>0</v>
      </c>
      <c r="N25" s="2">
        <v>0</v>
      </c>
      <c r="O25" s="17"/>
      <c r="P25" s="8">
        <f t="shared" si="0"/>
        <v>79</v>
      </c>
    </row>
    <row r="26" spans="1:16" x14ac:dyDescent="0.25">
      <c r="A26" s="10">
        <v>24</v>
      </c>
      <c r="B26" s="11" t="s">
        <v>58</v>
      </c>
      <c r="C26" s="1">
        <v>0</v>
      </c>
      <c r="D26" s="1">
        <v>0</v>
      </c>
      <c r="E26" s="2">
        <v>0</v>
      </c>
      <c r="F26" s="2">
        <v>0</v>
      </c>
      <c r="G26" s="1">
        <v>12</v>
      </c>
      <c r="H26" s="1">
        <v>60</v>
      </c>
      <c r="I26" s="2">
        <v>0</v>
      </c>
      <c r="J26" s="2">
        <v>0</v>
      </c>
      <c r="K26" s="1">
        <v>0</v>
      </c>
      <c r="L26" s="1">
        <v>0</v>
      </c>
      <c r="M26" s="2">
        <v>0</v>
      </c>
      <c r="N26" s="2">
        <v>0</v>
      </c>
      <c r="O26" s="17"/>
      <c r="P26" s="8">
        <f t="shared" si="0"/>
        <v>72</v>
      </c>
    </row>
    <row r="27" spans="1:16" x14ac:dyDescent="0.25">
      <c r="A27" s="10">
        <v>25</v>
      </c>
      <c r="B27" s="11" t="s">
        <v>59</v>
      </c>
      <c r="C27" s="1">
        <v>0</v>
      </c>
      <c r="D27" s="1">
        <v>0</v>
      </c>
      <c r="E27" s="2">
        <v>0</v>
      </c>
      <c r="F27" s="2">
        <v>0</v>
      </c>
      <c r="G27" s="1">
        <v>10</v>
      </c>
      <c r="H27" s="1">
        <v>55</v>
      </c>
      <c r="I27" s="2">
        <v>0</v>
      </c>
      <c r="J27" s="2">
        <v>0</v>
      </c>
      <c r="K27" s="1">
        <v>0</v>
      </c>
      <c r="L27" s="1">
        <v>0</v>
      </c>
      <c r="M27" s="2">
        <v>0</v>
      </c>
      <c r="N27" s="2">
        <v>0</v>
      </c>
      <c r="O27" s="17"/>
      <c r="P27" s="8">
        <f t="shared" si="0"/>
        <v>65</v>
      </c>
    </row>
    <row r="28" spans="1:16" x14ac:dyDescent="0.25">
      <c r="A28" s="10">
        <v>26</v>
      </c>
      <c r="B28" s="11" t="s">
        <v>60</v>
      </c>
      <c r="C28" s="1">
        <v>0</v>
      </c>
      <c r="D28" s="1">
        <v>0</v>
      </c>
      <c r="E28" s="2">
        <v>0</v>
      </c>
      <c r="F28" s="2">
        <v>0</v>
      </c>
      <c r="G28" s="1">
        <v>9</v>
      </c>
      <c r="H28" s="1">
        <v>50</v>
      </c>
      <c r="I28" s="2">
        <v>0</v>
      </c>
      <c r="J28" s="2">
        <v>0</v>
      </c>
      <c r="K28" s="1">
        <v>0</v>
      </c>
      <c r="L28" s="1">
        <v>0</v>
      </c>
      <c r="M28" s="2">
        <v>0</v>
      </c>
      <c r="N28" s="2">
        <v>0</v>
      </c>
      <c r="O28" s="17"/>
      <c r="P28" s="8">
        <f t="shared" si="0"/>
        <v>59</v>
      </c>
    </row>
  </sheetData>
  <sortState ref="A3:Q28">
    <sortCondition descending="1" ref="P3"/>
  </sortState>
  <mergeCells count="10">
    <mergeCell ref="K1:L1"/>
    <mergeCell ref="O1:O2"/>
    <mergeCell ref="P1:P2"/>
    <mergeCell ref="M1:N1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7"/>
  <sheetViews>
    <sheetView workbookViewId="0">
      <selection activeCell="P4" sqref="P4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6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5"/>
      <c r="P2" s="35"/>
    </row>
    <row r="3" spans="1:16" ht="15.75" thickTop="1" x14ac:dyDescent="0.25">
      <c r="A3" s="14">
        <v>1</v>
      </c>
      <c r="B3" s="9" t="s">
        <v>66</v>
      </c>
      <c r="C3" s="4">
        <v>50</v>
      </c>
      <c r="D3" s="4">
        <v>200</v>
      </c>
      <c r="E3" s="3">
        <v>0</v>
      </c>
      <c r="F3" s="3">
        <v>0</v>
      </c>
      <c r="G3" s="4">
        <v>0</v>
      </c>
      <c r="H3" s="4">
        <v>0</v>
      </c>
      <c r="I3" s="3">
        <v>0</v>
      </c>
      <c r="J3" s="3">
        <v>0</v>
      </c>
      <c r="K3" s="4">
        <v>0</v>
      </c>
      <c r="L3" s="4">
        <v>0</v>
      </c>
      <c r="M3" s="3">
        <v>50</v>
      </c>
      <c r="N3" s="3">
        <v>200</v>
      </c>
      <c r="O3" s="7"/>
      <c r="P3" s="13">
        <f t="shared" ref="P3:P17" si="0">SUM(C3:N3)</f>
        <v>500</v>
      </c>
    </row>
    <row r="4" spans="1:16" x14ac:dyDescent="0.25">
      <c r="A4" s="10">
        <v>2</v>
      </c>
      <c r="B4" s="11" t="s">
        <v>65</v>
      </c>
      <c r="C4" s="1">
        <v>0</v>
      </c>
      <c r="D4" s="1">
        <v>0</v>
      </c>
      <c r="E4" s="2">
        <v>0</v>
      </c>
      <c r="F4" s="2">
        <v>0</v>
      </c>
      <c r="G4" s="1">
        <v>50</v>
      </c>
      <c r="H4" s="1">
        <v>200</v>
      </c>
      <c r="I4" s="2">
        <v>0</v>
      </c>
      <c r="J4" s="2">
        <v>0</v>
      </c>
      <c r="K4" s="1">
        <v>0</v>
      </c>
      <c r="L4" s="1">
        <v>0</v>
      </c>
      <c r="M4" s="2">
        <v>0</v>
      </c>
      <c r="N4" s="2">
        <v>0</v>
      </c>
      <c r="O4" s="8"/>
      <c r="P4" s="21">
        <f t="shared" si="0"/>
        <v>250</v>
      </c>
    </row>
    <row r="5" spans="1:16" x14ac:dyDescent="0.25">
      <c r="A5" s="10">
        <v>3</v>
      </c>
      <c r="B5" s="11" t="s">
        <v>67</v>
      </c>
      <c r="C5" s="1">
        <v>0</v>
      </c>
      <c r="D5" s="1">
        <v>0</v>
      </c>
      <c r="E5" s="2">
        <v>0</v>
      </c>
      <c r="F5" s="2">
        <v>0</v>
      </c>
      <c r="G5" s="1">
        <v>40</v>
      </c>
      <c r="H5" s="1">
        <v>160</v>
      </c>
      <c r="I5" s="2">
        <v>0</v>
      </c>
      <c r="J5" s="2">
        <v>0</v>
      </c>
      <c r="K5" s="1">
        <v>0</v>
      </c>
      <c r="L5" s="1">
        <v>0</v>
      </c>
      <c r="M5" s="2">
        <v>0</v>
      </c>
      <c r="N5" s="2">
        <v>0</v>
      </c>
      <c r="O5" s="8"/>
      <c r="P5" s="12">
        <f t="shared" si="0"/>
        <v>200</v>
      </c>
    </row>
    <row r="6" spans="1:16" x14ac:dyDescent="0.25">
      <c r="A6" s="10">
        <v>4</v>
      </c>
      <c r="B6" s="11"/>
      <c r="C6" s="1"/>
      <c r="D6" s="1"/>
      <c r="E6" s="2"/>
      <c r="F6" s="2"/>
      <c r="G6" s="1"/>
      <c r="H6" s="17"/>
      <c r="I6" s="2"/>
      <c r="J6" s="2"/>
      <c r="K6" s="1"/>
      <c r="L6" s="1"/>
      <c r="M6" s="2"/>
      <c r="N6" s="2"/>
      <c r="O6" s="8"/>
      <c r="P6" s="8">
        <f t="shared" si="0"/>
        <v>0</v>
      </c>
    </row>
    <row r="7" spans="1:16" x14ac:dyDescent="0.25">
      <c r="A7" s="10">
        <v>5</v>
      </c>
      <c r="B7" s="11"/>
      <c r="C7" s="1"/>
      <c r="D7" s="1"/>
      <c r="E7" s="2"/>
      <c r="F7" s="2"/>
      <c r="G7" s="1"/>
      <c r="H7" s="1"/>
      <c r="I7" s="2"/>
      <c r="J7" s="2"/>
      <c r="K7" s="1"/>
      <c r="L7" s="1"/>
      <c r="M7" s="2"/>
      <c r="N7" s="2"/>
      <c r="O7" s="8"/>
      <c r="P7" s="8">
        <f t="shared" si="0"/>
        <v>0</v>
      </c>
    </row>
    <row r="8" spans="1:16" x14ac:dyDescent="0.25">
      <c r="A8" s="10">
        <v>6</v>
      </c>
      <c r="B8" s="11"/>
      <c r="C8" s="1"/>
      <c r="D8" s="1"/>
      <c r="E8" s="2"/>
      <c r="F8" s="2"/>
      <c r="G8" s="1"/>
      <c r="H8" s="1"/>
      <c r="I8" s="2"/>
      <c r="J8" s="2"/>
      <c r="K8" s="1"/>
      <c r="L8" s="1"/>
      <c r="M8" s="2"/>
      <c r="N8" s="2"/>
      <c r="O8" s="8"/>
      <c r="P8" s="8">
        <f t="shared" si="0"/>
        <v>0</v>
      </c>
    </row>
    <row r="9" spans="1:16" x14ac:dyDescent="0.25">
      <c r="A9" s="10">
        <v>7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8"/>
      <c r="P9" s="8">
        <f t="shared" si="0"/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 t="shared" si="0"/>
        <v>0</v>
      </c>
    </row>
    <row r="16" spans="1:16" x14ac:dyDescent="0.25">
      <c r="A16" s="10">
        <v>14</v>
      </c>
      <c r="B16" s="11"/>
      <c r="C16" s="1"/>
      <c r="D16" s="1"/>
      <c r="E16" s="2"/>
      <c r="F16" s="2"/>
      <c r="G16" s="1"/>
      <c r="H16" s="1"/>
      <c r="I16" s="2"/>
      <c r="J16" s="2"/>
      <c r="K16" s="1"/>
      <c r="L16" s="1"/>
      <c r="M16" s="2"/>
      <c r="N16" s="2"/>
      <c r="O16" s="8"/>
      <c r="P16" s="8">
        <f t="shared" si="0"/>
        <v>0</v>
      </c>
    </row>
    <row r="17" spans="1:16" x14ac:dyDescent="0.25">
      <c r="A17" s="10">
        <v>15</v>
      </c>
      <c r="B17" s="11"/>
      <c r="C17" s="1"/>
      <c r="D17" s="1"/>
      <c r="E17" s="2"/>
      <c r="F17" s="2"/>
      <c r="G17" s="1"/>
      <c r="H17" s="1"/>
      <c r="I17" s="2"/>
      <c r="J17" s="2"/>
      <c r="K17" s="1"/>
      <c r="L17" s="1"/>
      <c r="M17" s="2"/>
      <c r="N17" s="2"/>
      <c r="O17" s="8"/>
      <c r="P17" s="8">
        <f t="shared" si="0"/>
        <v>0</v>
      </c>
    </row>
  </sheetData>
  <sortState ref="A3:P17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7"/>
  <sheetViews>
    <sheetView workbookViewId="0">
      <selection activeCell="P7" sqref="P7"/>
    </sheetView>
  </sheetViews>
  <sheetFormatPr defaultRowHeight="15" x14ac:dyDescent="0.25"/>
  <cols>
    <col min="1" max="1" width="8.7109375" customWidth="1"/>
    <col min="2" max="2" width="20.5703125" customWidth="1"/>
    <col min="3" max="3" width="9.140625" customWidth="1"/>
    <col min="15" max="15" width="15.7109375" customWidth="1"/>
  </cols>
  <sheetData>
    <row r="1" spans="1:16" ht="15" customHeight="1" x14ac:dyDescent="0.25">
      <c r="A1" s="36" t="s">
        <v>17</v>
      </c>
      <c r="B1" s="36" t="s">
        <v>15</v>
      </c>
      <c r="C1" s="32" t="s">
        <v>1</v>
      </c>
      <c r="D1" s="32"/>
      <c r="E1" s="33" t="s">
        <v>0</v>
      </c>
      <c r="F1" s="33"/>
      <c r="G1" s="32" t="s">
        <v>20</v>
      </c>
      <c r="H1" s="32"/>
      <c r="I1" s="33" t="s">
        <v>2</v>
      </c>
      <c r="J1" s="33"/>
      <c r="K1" s="32" t="s">
        <v>3</v>
      </c>
      <c r="L1" s="32"/>
      <c r="M1" s="33" t="s">
        <v>22</v>
      </c>
      <c r="N1" s="33"/>
      <c r="O1" s="34" t="s">
        <v>18</v>
      </c>
      <c r="P1" s="34" t="s">
        <v>16</v>
      </c>
    </row>
    <row r="2" spans="1:16" ht="15.75" thickBot="1" x14ac:dyDescent="0.3">
      <c r="A2" s="37"/>
      <c r="B2" s="37"/>
      <c r="C2" s="5" t="s">
        <v>4</v>
      </c>
      <c r="D2" s="5" t="s">
        <v>5</v>
      </c>
      <c r="E2" s="6" t="s">
        <v>4</v>
      </c>
      <c r="F2" s="6" t="s">
        <v>5</v>
      </c>
      <c r="G2" s="5" t="s">
        <v>4</v>
      </c>
      <c r="H2" s="5" t="s">
        <v>5</v>
      </c>
      <c r="I2" s="6" t="s">
        <v>4</v>
      </c>
      <c r="J2" s="6" t="s">
        <v>5</v>
      </c>
      <c r="K2" s="5" t="s">
        <v>4</v>
      </c>
      <c r="L2" s="5" t="s">
        <v>5</v>
      </c>
      <c r="M2" s="6" t="s">
        <v>4</v>
      </c>
      <c r="N2" s="6" t="s">
        <v>5</v>
      </c>
      <c r="O2" s="35"/>
      <c r="P2" s="35"/>
    </row>
    <row r="3" spans="1:16" ht="15.75" thickTop="1" x14ac:dyDescent="0.25">
      <c r="A3" s="14">
        <v>1</v>
      </c>
      <c r="B3" s="25" t="s">
        <v>69</v>
      </c>
      <c r="C3" s="4">
        <f>Rekreativci!C4+Rekreativci!C5+Rekreativci!C11+Rekreativci!C14+Rekreativci!C18+Rekreativci!C21+Master!C8+Juniori!C3+Juniori!C4+Elite!C6</f>
        <v>226</v>
      </c>
      <c r="D3" s="4">
        <f>Rekreativci!D4+Rekreativci!D5+Rekreativci!D11+Rekreativci!D14+Rekreativci!D18+Rekreativci!D21+Master!D8+Juniori!D3+Juniori!D4+Elite!D6</f>
        <v>1205</v>
      </c>
      <c r="E3" s="3">
        <f>Juniori!E3+Juniori!E4+Juniori!E5+Elite!E6</f>
        <v>120</v>
      </c>
      <c r="F3" s="3">
        <f>Juniori!F3+Juniori!F4+Juniori!F5+Elite!F6</f>
        <v>585</v>
      </c>
      <c r="G3" s="4">
        <f>Zene!G4+Rekreativci!G4+Rekreativci!G5+Juniori!G3+Juniori!G4+Juniori!G5+Elite!G6</f>
        <v>227</v>
      </c>
      <c r="H3" s="4">
        <f>Zene!H4+Rekreativci!H4+Rekreativci!H5+Juniori!H3+Juniori!H4+Juniori!H5+Elite!H6</f>
        <v>1010</v>
      </c>
      <c r="I3" s="3">
        <f>Elite!I6+Elite!I11+Juniori!I3+Juniori!I4+Juniori!I5</f>
        <v>170</v>
      </c>
      <c r="J3" s="3">
        <f>Juniori!J3+Juniori!J4+Juniori!J5+Elite!J6+Elite!J11</f>
        <v>755</v>
      </c>
      <c r="K3" s="4">
        <f>Elite!K6+Elite!K11+Juniori!K3+Juniori!K4+Juniori!K5+Rekreativci!K4+Rekreativci!K5+Rekreativci!K11</f>
        <v>257</v>
      </c>
      <c r="L3" s="4">
        <f>Rekreativci!L4+Rekreativci!L5+Rekreativci!L11+Juniori!L3+Juniori!L4+Juniori!L5+Elite!L6+Elite!L11</f>
        <v>1235</v>
      </c>
      <c r="M3" s="3">
        <f>Rekreativci!M4+Rekreativci!M5+Juniori!M3+Juniori!M4+Juniori!M5+Elite!M6</f>
        <v>225</v>
      </c>
      <c r="N3" s="3">
        <f>Elite!N6+Juniori!N3+Juniori!N4+Juniori!N5+Rekreativci!N4+Rekreativci!N5</f>
        <v>935</v>
      </c>
      <c r="O3" s="7"/>
      <c r="P3" s="23">
        <f>SUM(C3+D3+E3+F3+G3+H3+I3+J3+K3+L3+M3+N3)</f>
        <v>6950</v>
      </c>
    </row>
    <row r="4" spans="1:16" x14ac:dyDescent="0.25">
      <c r="A4" s="10">
        <v>2</v>
      </c>
      <c r="B4" s="26" t="s">
        <v>70</v>
      </c>
      <c r="C4" s="1">
        <f>Elite!C3+Elite!C4+Elite!C8+Elite!C12+Elite!C16+Juniori!C6+Master!C5+Master!C6+Rekreativci!C6+Rekreativci!C7+Rekreativci!C22+Rekreativci!C23+Zene!C3</f>
        <v>382</v>
      </c>
      <c r="D4" s="1">
        <f>Elite!D3+Elite!D4+Elite!D8+Elite!D12+Juniori!D6+Master!D5+Master!D6+Rekreativci!D6+Rekreativci!D7+Rekreativci!D22+Rekreativci!D23+Zene!D3</f>
        <v>1570</v>
      </c>
      <c r="E4" s="2">
        <f>Elite!E3+Elite!E4+Elite!E8+Juniori!E6</f>
        <v>170</v>
      </c>
      <c r="F4" s="2">
        <f>Elite!F3+Elite!F4+Elite!F8+Juniori!F6</f>
        <v>665</v>
      </c>
      <c r="G4" s="1">
        <f>Elite!G3+Elite!G4+Elite!G8+Elite!G12+Juniori!G6+Master!G5+Rekreativci!G7+Rekreativci!G8+Zene!G5</f>
        <v>327</v>
      </c>
      <c r="H4" s="1">
        <f>Elite!H3+Elite!H4+Elite!H8+Elite!H12+Juniori!H6+Master!H5+Rekreativci!H7+Rekreativci!H8+Zene!H5</f>
        <v>1300</v>
      </c>
      <c r="I4" s="2">
        <f>Elite!I3+Elite!I4+Elite!I8</f>
        <v>87</v>
      </c>
      <c r="J4" s="2">
        <f>Elite!J3+Elite!J4+Elite!J8</f>
        <v>450</v>
      </c>
      <c r="K4" s="1">
        <f>Rekreativci!K6+Elite!K3+Elite!K4</f>
        <v>120</v>
      </c>
      <c r="L4" s="1">
        <f>Rekreativci!L6+Elite!L3+Elite!L4</f>
        <v>450</v>
      </c>
      <c r="M4" s="2">
        <f>Zene!M3+Rekreativci!M6+Master!M5+Master!M6+Elite!M3+Elite!M4</f>
        <v>200</v>
      </c>
      <c r="N4" s="2">
        <f>Zene!N3+Rekreativci!N6+Master!N5+Master!N6+Elite!N3+Elite!N4</f>
        <v>965</v>
      </c>
      <c r="O4" s="8"/>
      <c r="P4" s="12">
        <f>SUM(C4+D4+E4+F4+G4+H4+I4+J4+K4+L4+M4+N4)</f>
        <v>6686</v>
      </c>
    </row>
    <row r="5" spans="1:16" x14ac:dyDescent="0.25">
      <c r="A5" s="10">
        <v>3</v>
      </c>
      <c r="B5" s="28" t="s">
        <v>72</v>
      </c>
      <c r="C5" s="1">
        <v>128</v>
      </c>
      <c r="D5" s="1">
        <v>270</v>
      </c>
      <c r="E5" s="2">
        <v>90</v>
      </c>
      <c r="F5" s="2">
        <v>360</v>
      </c>
      <c r="G5" s="1">
        <v>115</v>
      </c>
      <c r="H5" s="1">
        <v>485</v>
      </c>
      <c r="I5" s="2">
        <v>100</v>
      </c>
      <c r="J5" s="2">
        <v>400</v>
      </c>
      <c r="K5" s="1">
        <v>40</v>
      </c>
      <c r="L5" s="1">
        <v>160</v>
      </c>
      <c r="M5" s="2">
        <v>140</v>
      </c>
      <c r="N5" s="2">
        <v>520</v>
      </c>
      <c r="O5" s="8"/>
      <c r="P5" s="24">
        <f t="shared" ref="P5:P17" si="0">SUM(C5:N5)</f>
        <v>2808</v>
      </c>
    </row>
    <row r="6" spans="1:16" x14ac:dyDescent="0.25">
      <c r="A6" s="10">
        <v>4</v>
      </c>
      <c r="B6" s="27" t="s">
        <v>71</v>
      </c>
      <c r="C6" s="1">
        <v>117</v>
      </c>
      <c r="D6" s="1">
        <v>455</v>
      </c>
      <c r="E6" s="2">
        <v>40</v>
      </c>
      <c r="F6" s="2">
        <v>90</v>
      </c>
      <c r="G6" s="1">
        <v>73</v>
      </c>
      <c r="H6" s="1">
        <v>455</v>
      </c>
      <c r="I6" s="2">
        <v>98</v>
      </c>
      <c r="J6" s="2">
        <v>285</v>
      </c>
      <c r="K6" s="1">
        <v>60</v>
      </c>
      <c r="L6" s="1">
        <v>270</v>
      </c>
      <c r="M6" s="2">
        <v>30</v>
      </c>
      <c r="N6" s="2">
        <v>140</v>
      </c>
      <c r="O6" s="8"/>
      <c r="P6" s="22">
        <f t="shared" si="0"/>
        <v>2113</v>
      </c>
    </row>
    <row r="7" spans="1:16" x14ac:dyDescent="0.25">
      <c r="A7" s="10">
        <v>5</v>
      </c>
      <c r="B7" s="30" t="s">
        <v>73</v>
      </c>
      <c r="C7" s="1">
        <v>42</v>
      </c>
      <c r="D7" s="1">
        <v>180</v>
      </c>
      <c r="E7" s="2">
        <v>44</v>
      </c>
      <c r="F7" s="2">
        <v>205</v>
      </c>
      <c r="G7" s="1">
        <v>38</v>
      </c>
      <c r="H7" s="1">
        <v>190</v>
      </c>
      <c r="I7" s="2">
        <v>18</v>
      </c>
      <c r="J7" s="2">
        <v>90</v>
      </c>
      <c r="K7" s="1">
        <v>30</v>
      </c>
      <c r="L7" s="1">
        <v>125</v>
      </c>
      <c r="M7" s="2">
        <v>22</v>
      </c>
      <c r="N7" s="2">
        <v>125</v>
      </c>
      <c r="O7" s="8"/>
      <c r="P7" s="31">
        <f t="shared" si="0"/>
        <v>1109</v>
      </c>
    </row>
    <row r="8" spans="1:16" x14ac:dyDescent="0.25">
      <c r="A8" s="10">
        <v>6</v>
      </c>
      <c r="B8" s="11" t="s">
        <v>74</v>
      </c>
      <c r="C8" s="1">
        <v>40</v>
      </c>
      <c r="D8" s="1">
        <v>90</v>
      </c>
      <c r="E8" s="2">
        <v>0</v>
      </c>
      <c r="F8" s="2">
        <v>0</v>
      </c>
      <c r="G8" s="1">
        <v>0</v>
      </c>
      <c r="H8" s="1">
        <v>0</v>
      </c>
      <c r="I8" s="2">
        <v>0</v>
      </c>
      <c r="J8" s="2">
        <v>0</v>
      </c>
      <c r="K8" s="1">
        <v>0</v>
      </c>
      <c r="L8" s="1">
        <v>0</v>
      </c>
      <c r="M8" s="2">
        <v>0</v>
      </c>
      <c r="N8" s="2">
        <v>0</v>
      </c>
      <c r="O8" s="8"/>
      <c r="P8" s="8">
        <f t="shared" si="0"/>
        <v>130</v>
      </c>
    </row>
    <row r="9" spans="1:16" x14ac:dyDescent="0.25">
      <c r="A9" s="10">
        <v>7</v>
      </c>
      <c r="B9" s="11"/>
      <c r="C9" s="1"/>
      <c r="D9" s="1"/>
      <c r="E9" s="2"/>
      <c r="F9" s="2"/>
      <c r="G9" s="1"/>
      <c r="H9" s="1"/>
      <c r="I9" s="2"/>
      <c r="J9" s="2"/>
      <c r="K9" s="1"/>
      <c r="L9" s="1"/>
      <c r="M9" s="2"/>
      <c r="N9" s="2"/>
      <c r="O9" s="8"/>
      <c r="P9" s="8">
        <f t="shared" si="0"/>
        <v>0</v>
      </c>
    </row>
    <row r="10" spans="1:16" x14ac:dyDescent="0.25">
      <c r="A10" s="10">
        <v>8</v>
      </c>
      <c r="B10" s="11"/>
      <c r="C10" s="1"/>
      <c r="D10" s="1"/>
      <c r="E10" s="2"/>
      <c r="F10" s="2"/>
      <c r="G10" s="1"/>
      <c r="H10" s="1"/>
      <c r="I10" s="2"/>
      <c r="J10" s="2"/>
      <c r="K10" s="1"/>
      <c r="L10" s="1"/>
      <c r="M10" s="2"/>
      <c r="N10" s="2"/>
      <c r="O10" s="8"/>
      <c r="P10" s="8">
        <f t="shared" si="0"/>
        <v>0</v>
      </c>
    </row>
    <row r="11" spans="1:16" x14ac:dyDescent="0.25">
      <c r="A11" s="10">
        <v>9</v>
      </c>
      <c r="B11" s="11"/>
      <c r="C11" s="1"/>
      <c r="D11" s="1"/>
      <c r="E11" s="2"/>
      <c r="F11" s="2"/>
      <c r="G11" s="1"/>
      <c r="H11" s="1"/>
      <c r="I11" s="2"/>
      <c r="J11" s="2"/>
      <c r="K11" s="1"/>
      <c r="L11" s="1"/>
      <c r="M11" s="2"/>
      <c r="N11" s="2"/>
      <c r="O11" s="8"/>
      <c r="P11" s="8">
        <f t="shared" si="0"/>
        <v>0</v>
      </c>
    </row>
    <row r="12" spans="1:16" x14ac:dyDescent="0.25">
      <c r="A12" s="10">
        <v>10</v>
      </c>
      <c r="B12" s="11"/>
      <c r="C12" s="1"/>
      <c r="D12" s="1"/>
      <c r="E12" s="2"/>
      <c r="F12" s="2"/>
      <c r="G12" s="1"/>
      <c r="H12" s="1"/>
      <c r="I12" s="2"/>
      <c r="J12" s="2"/>
      <c r="K12" s="1"/>
      <c r="L12" s="1"/>
      <c r="M12" s="2"/>
      <c r="N12" s="2"/>
      <c r="O12" s="8"/>
      <c r="P12" s="8">
        <f t="shared" si="0"/>
        <v>0</v>
      </c>
    </row>
    <row r="13" spans="1:16" x14ac:dyDescent="0.25">
      <c r="A13" s="10">
        <v>11</v>
      </c>
      <c r="B13" s="11"/>
      <c r="C13" s="1"/>
      <c r="D13" s="1"/>
      <c r="E13" s="2"/>
      <c r="F13" s="2"/>
      <c r="G13" s="1"/>
      <c r="H13" s="1"/>
      <c r="I13" s="2"/>
      <c r="J13" s="2"/>
      <c r="K13" s="1"/>
      <c r="L13" s="1"/>
      <c r="M13" s="2"/>
      <c r="N13" s="2"/>
      <c r="O13" s="8"/>
      <c r="P13" s="8">
        <f t="shared" si="0"/>
        <v>0</v>
      </c>
    </row>
    <row r="14" spans="1:16" x14ac:dyDescent="0.25">
      <c r="A14" s="10">
        <v>12</v>
      </c>
      <c r="B14" s="11"/>
      <c r="C14" s="1"/>
      <c r="D14" s="1"/>
      <c r="E14" s="2"/>
      <c r="F14" s="2"/>
      <c r="G14" s="1"/>
      <c r="H14" s="1"/>
      <c r="I14" s="2"/>
      <c r="J14" s="2"/>
      <c r="K14" s="1"/>
      <c r="L14" s="1"/>
      <c r="M14" s="2"/>
      <c r="N14" s="2"/>
      <c r="O14" s="8"/>
      <c r="P14" s="8">
        <f t="shared" si="0"/>
        <v>0</v>
      </c>
    </row>
    <row r="15" spans="1:16" x14ac:dyDescent="0.25">
      <c r="A15" s="10">
        <v>13</v>
      </c>
      <c r="B15" s="11"/>
      <c r="C15" s="1"/>
      <c r="D15" s="1"/>
      <c r="E15" s="2"/>
      <c r="F15" s="2"/>
      <c r="G15" s="1"/>
      <c r="H15" s="1"/>
      <c r="I15" s="2"/>
      <c r="J15" s="2"/>
      <c r="K15" s="1"/>
      <c r="L15" s="1"/>
      <c r="M15" s="2"/>
      <c r="N15" s="2"/>
      <c r="O15" s="8"/>
      <c r="P15" s="8">
        <f t="shared" si="0"/>
        <v>0</v>
      </c>
    </row>
    <row r="16" spans="1:16" x14ac:dyDescent="0.25">
      <c r="A16" s="10">
        <v>14</v>
      </c>
      <c r="B16" s="11"/>
      <c r="C16" s="1"/>
      <c r="D16" s="1"/>
      <c r="E16" s="2"/>
      <c r="F16" s="2"/>
      <c r="G16" s="1"/>
      <c r="H16" s="1"/>
      <c r="I16" s="2"/>
      <c r="J16" s="2"/>
      <c r="K16" s="1"/>
      <c r="L16" s="1"/>
      <c r="M16" s="2"/>
      <c r="N16" s="2"/>
      <c r="O16" s="8"/>
      <c r="P16" s="8">
        <f t="shared" si="0"/>
        <v>0</v>
      </c>
    </row>
    <row r="17" spans="1:16" x14ac:dyDescent="0.25">
      <c r="A17" s="10">
        <v>15</v>
      </c>
      <c r="B17" s="11"/>
      <c r="C17" s="1"/>
      <c r="D17" s="1"/>
      <c r="E17" s="2"/>
      <c r="F17" s="2"/>
      <c r="G17" s="1"/>
      <c r="H17" s="1"/>
      <c r="I17" s="2"/>
      <c r="J17" s="2"/>
      <c r="K17" s="1"/>
      <c r="L17" s="1"/>
      <c r="M17" s="2"/>
      <c r="N17" s="2"/>
      <c r="O17" s="8"/>
      <c r="P17" s="8">
        <f t="shared" si="0"/>
        <v>0</v>
      </c>
    </row>
  </sheetData>
  <sortState ref="A3:P17">
    <sortCondition descending="1" ref="P3"/>
  </sortState>
  <mergeCells count="10">
    <mergeCell ref="K1:L1"/>
    <mergeCell ref="M1:N1"/>
    <mergeCell ref="O1:O2"/>
    <mergeCell ref="P1:P2"/>
    <mergeCell ref="A1:A2"/>
    <mergeCell ref="B1:B2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Elite</vt:lpstr>
      <vt:lpstr>Juniori</vt:lpstr>
      <vt:lpstr>Master</vt:lpstr>
      <vt:lpstr>Rekreativci</vt:lpstr>
      <vt:lpstr>Zene</vt:lpstr>
      <vt:lpstr>Klubovi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hbs</cp:lastModifiedBy>
  <cp:lastPrinted>2018-01-16T08:59:48Z</cp:lastPrinted>
  <dcterms:created xsi:type="dcterms:W3CDTF">2016-08-29T19:22:35Z</dcterms:created>
  <dcterms:modified xsi:type="dcterms:W3CDTF">2018-01-16T09:00:20Z</dcterms:modified>
</cp:coreProperties>
</file>